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новое\"/>
    </mc:Choice>
  </mc:AlternateContent>
  <xr:revisionPtr revIDLastSave="0" documentId="13_ncr:1_{7F2F2E67-37D0-44EC-B6DA-1B1ED7E9F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день" sheetId="1" r:id="rId1"/>
    <sheet name="2 день " sheetId="12" r:id="rId2"/>
    <sheet name="3 день" sheetId="3" r:id="rId3"/>
    <sheet name="4 день" sheetId="13" r:id="rId4"/>
    <sheet name="5 день" sheetId="5" r:id="rId5"/>
    <sheet name="6 день" sheetId="6" r:id="rId6"/>
    <sheet name="7 день" sheetId="16" r:id="rId7"/>
    <sheet name="8 день" sheetId="8" r:id="rId8"/>
    <sheet name="9 день" sheetId="18" r:id="rId9"/>
    <sheet name="10 день" sheetId="15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5" l="1"/>
  <c r="H27" i="5"/>
  <c r="I27" i="5"/>
  <c r="J27" i="5"/>
  <c r="K27" i="5"/>
  <c r="L27" i="5"/>
  <c r="L31" i="18"/>
  <c r="K31" i="18"/>
  <c r="J31" i="18"/>
  <c r="I31" i="18"/>
  <c r="H31" i="18"/>
  <c r="G31" i="18"/>
  <c r="F31" i="18"/>
  <c r="E31" i="18"/>
  <c r="D31" i="18"/>
  <c r="C31" i="18"/>
  <c r="L26" i="18"/>
  <c r="K26" i="18"/>
  <c r="J26" i="18"/>
  <c r="I26" i="18"/>
  <c r="D26" i="18"/>
  <c r="C26" i="18"/>
  <c r="H26" i="18"/>
  <c r="G26" i="18"/>
  <c r="F26" i="18"/>
  <c r="E26" i="18"/>
  <c r="L22" i="18"/>
  <c r="K22" i="18"/>
  <c r="J22" i="18"/>
  <c r="I22" i="18"/>
  <c r="H22" i="18"/>
  <c r="G22" i="18"/>
  <c r="F22" i="18"/>
  <c r="E22" i="18"/>
  <c r="D22" i="18"/>
  <c r="C22" i="18"/>
  <c r="L15" i="18"/>
  <c r="K15" i="18"/>
  <c r="J15" i="18"/>
  <c r="I15" i="18"/>
  <c r="H15" i="18"/>
  <c r="G15" i="18"/>
  <c r="F15" i="18"/>
  <c r="E15" i="18"/>
  <c r="D15" i="18"/>
  <c r="C15" i="18"/>
  <c r="L12" i="18"/>
  <c r="L32" i="18" s="1"/>
  <c r="K12" i="18"/>
  <c r="K32" i="18" s="1"/>
  <c r="J12" i="18"/>
  <c r="J32" i="18" s="1"/>
  <c r="I12" i="18"/>
  <c r="I32" i="18" s="1"/>
  <c r="H12" i="18"/>
  <c r="H32" i="18" s="1"/>
  <c r="G12" i="18"/>
  <c r="G32" i="18" s="1"/>
  <c r="F12" i="18"/>
  <c r="F32" i="18" s="1"/>
  <c r="E12" i="18"/>
  <c r="E32" i="18" s="1"/>
  <c r="D12" i="18"/>
  <c r="D32" i="18" s="1"/>
  <c r="C12" i="18"/>
  <c r="C32" i="18" s="1"/>
  <c r="G13" i="1"/>
  <c r="H25" i="5"/>
  <c r="G25" i="5"/>
  <c r="F25" i="5"/>
  <c r="E25" i="5"/>
  <c r="L22" i="15"/>
  <c r="K22" i="15"/>
  <c r="J22" i="15"/>
  <c r="I22" i="15"/>
  <c r="H22" i="15"/>
  <c r="G22" i="15"/>
  <c r="F22" i="15"/>
  <c r="E22" i="15"/>
  <c r="D34" i="15"/>
  <c r="E34" i="15"/>
  <c r="F34" i="15"/>
  <c r="G34" i="15"/>
  <c r="H34" i="15"/>
  <c r="I34" i="15"/>
  <c r="J34" i="15"/>
  <c r="K34" i="15"/>
  <c r="L34" i="15"/>
  <c r="C34" i="15"/>
  <c r="D33" i="16"/>
  <c r="E33" i="16"/>
  <c r="F33" i="16"/>
  <c r="G33" i="16"/>
  <c r="H33" i="16"/>
  <c r="I33" i="16"/>
  <c r="J33" i="16"/>
  <c r="K33" i="16"/>
  <c r="L33" i="16"/>
  <c r="C33" i="16"/>
  <c r="L27" i="16"/>
  <c r="K27" i="16"/>
  <c r="J27" i="16"/>
  <c r="I27" i="16"/>
  <c r="H27" i="16"/>
  <c r="G27" i="16"/>
  <c r="F27" i="16"/>
  <c r="E27" i="16"/>
  <c r="D27" i="16"/>
  <c r="C27" i="16"/>
  <c r="L23" i="16"/>
  <c r="K23" i="16"/>
  <c r="J23" i="16"/>
  <c r="I23" i="16"/>
  <c r="H23" i="16"/>
  <c r="G23" i="16"/>
  <c r="F23" i="16"/>
  <c r="E23" i="16"/>
  <c r="D23" i="16"/>
  <c r="C23" i="16"/>
  <c r="L15" i="16"/>
  <c r="K15" i="16"/>
  <c r="J15" i="16"/>
  <c r="I15" i="16"/>
  <c r="H15" i="16"/>
  <c r="G15" i="16"/>
  <c r="F15" i="16"/>
  <c r="E15" i="16"/>
  <c r="D15" i="16"/>
  <c r="C15" i="16"/>
  <c r="L12" i="16"/>
  <c r="L34" i="16" s="1"/>
  <c r="K12" i="16"/>
  <c r="K34" i="16" s="1"/>
  <c r="J12" i="16"/>
  <c r="J34" i="16" s="1"/>
  <c r="I12" i="16"/>
  <c r="I34" i="16" s="1"/>
  <c r="H12" i="16"/>
  <c r="H34" i="16" s="1"/>
  <c r="G12" i="16"/>
  <c r="G34" i="16" s="1"/>
  <c r="F12" i="16"/>
  <c r="F34" i="16" s="1"/>
  <c r="E12" i="16"/>
  <c r="E34" i="16" s="1"/>
  <c r="D12" i="16"/>
  <c r="D34" i="16" s="1"/>
  <c r="C12" i="16"/>
  <c r="C34" i="16" s="1"/>
  <c r="L27" i="15"/>
  <c r="K27" i="15"/>
  <c r="J27" i="15"/>
  <c r="I27" i="15"/>
  <c r="H27" i="15"/>
  <c r="G27" i="15"/>
  <c r="F27" i="15"/>
  <c r="E27" i="15"/>
  <c r="D27" i="15"/>
  <c r="C27" i="15"/>
  <c r="L23" i="15"/>
  <c r="K23" i="15"/>
  <c r="J23" i="15"/>
  <c r="I23" i="15"/>
  <c r="H23" i="15"/>
  <c r="G23" i="15"/>
  <c r="F23" i="15"/>
  <c r="E23" i="15"/>
  <c r="D23" i="15"/>
  <c r="C23" i="15"/>
  <c r="L16" i="15"/>
  <c r="K16" i="15"/>
  <c r="J16" i="15"/>
  <c r="I16" i="15"/>
  <c r="H16" i="15"/>
  <c r="G16" i="15"/>
  <c r="F16" i="15"/>
  <c r="E16" i="15"/>
  <c r="D16" i="15"/>
  <c r="C16" i="15"/>
  <c r="L13" i="15"/>
  <c r="L35" i="15" s="1"/>
  <c r="K13" i="15"/>
  <c r="K35" i="15" s="1"/>
  <c r="J13" i="15"/>
  <c r="J35" i="15" s="1"/>
  <c r="I13" i="15"/>
  <c r="I35" i="15" s="1"/>
  <c r="H13" i="15"/>
  <c r="G13" i="15"/>
  <c r="G35" i="15" s="1"/>
  <c r="F13" i="15"/>
  <c r="F35" i="15" s="1"/>
  <c r="E13" i="15"/>
  <c r="E35" i="15" s="1"/>
  <c r="D13" i="15"/>
  <c r="D35" i="15" s="1"/>
  <c r="C13" i="15"/>
  <c r="C35" i="15" s="1"/>
  <c r="L34" i="13"/>
  <c r="K34" i="13"/>
  <c r="J34" i="13"/>
  <c r="I34" i="13"/>
  <c r="H34" i="13"/>
  <c r="G34" i="13"/>
  <c r="F34" i="13"/>
  <c r="E34" i="13"/>
  <c r="D34" i="13"/>
  <c r="C34" i="13"/>
  <c r="L28" i="13"/>
  <c r="K28" i="13"/>
  <c r="J28" i="13"/>
  <c r="I28" i="13"/>
  <c r="H28" i="13"/>
  <c r="G28" i="13"/>
  <c r="F28" i="13"/>
  <c r="E28" i="13"/>
  <c r="D28" i="13"/>
  <c r="C28" i="13"/>
  <c r="L24" i="13"/>
  <c r="K24" i="13"/>
  <c r="J24" i="13"/>
  <c r="I24" i="13"/>
  <c r="H24" i="13"/>
  <c r="G24" i="13"/>
  <c r="F24" i="13"/>
  <c r="E24" i="13"/>
  <c r="D24" i="13"/>
  <c r="C24" i="13"/>
  <c r="L15" i="13"/>
  <c r="K15" i="13"/>
  <c r="J15" i="13"/>
  <c r="I15" i="13"/>
  <c r="H15" i="13"/>
  <c r="G15" i="13"/>
  <c r="F15" i="13"/>
  <c r="E15" i="13"/>
  <c r="D15" i="13"/>
  <c r="C15" i="13"/>
  <c r="L12" i="13"/>
  <c r="L35" i="13" s="1"/>
  <c r="K12" i="13"/>
  <c r="K35" i="13" s="1"/>
  <c r="J12" i="13"/>
  <c r="J35" i="13" s="1"/>
  <c r="I12" i="13"/>
  <c r="I35" i="13" s="1"/>
  <c r="H12" i="13"/>
  <c r="H35" i="13" s="1"/>
  <c r="G12" i="13"/>
  <c r="G35" i="13" s="1"/>
  <c r="F12" i="13"/>
  <c r="F35" i="13" s="1"/>
  <c r="E12" i="13"/>
  <c r="E35" i="13" s="1"/>
  <c r="D12" i="13"/>
  <c r="D35" i="13" s="1"/>
  <c r="C12" i="13"/>
  <c r="C35" i="13" s="1"/>
  <c r="L26" i="1"/>
  <c r="K26" i="1"/>
  <c r="J26" i="1"/>
  <c r="I26" i="1"/>
  <c r="H26" i="1"/>
  <c r="G26" i="1"/>
  <c r="F26" i="1"/>
  <c r="E26" i="1"/>
  <c r="D26" i="1"/>
  <c r="C26" i="1"/>
  <c r="M34" i="12"/>
  <c r="L33" i="12"/>
  <c r="K33" i="12"/>
  <c r="J33" i="12"/>
  <c r="I33" i="12"/>
  <c r="H33" i="12"/>
  <c r="G33" i="12"/>
  <c r="F33" i="12"/>
  <c r="E33" i="12"/>
  <c r="D33" i="12"/>
  <c r="C33" i="12"/>
  <c r="L28" i="12"/>
  <c r="K28" i="12"/>
  <c r="J28" i="12"/>
  <c r="I28" i="12"/>
  <c r="H28" i="12"/>
  <c r="G28" i="12"/>
  <c r="F28" i="12"/>
  <c r="E28" i="12"/>
  <c r="D28" i="12"/>
  <c r="C28" i="12"/>
  <c r="L24" i="12"/>
  <c r="K24" i="12"/>
  <c r="J24" i="12"/>
  <c r="I24" i="12"/>
  <c r="H24" i="12"/>
  <c r="G24" i="12"/>
  <c r="F24" i="12"/>
  <c r="E24" i="12"/>
  <c r="D24" i="12"/>
  <c r="C24" i="12"/>
  <c r="L16" i="12"/>
  <c r="K16" i="12"/>
  <c r="J16" i="12"/>
  <c r="I16" i="12"/>
  <c r="H16" i="12"/>
  <c r="G16" i="12"/>
  <c r="F16" i="12"/>
  <c r="E16" i="12"/>
  <c r="D16" i="12"/>
  <c r="C16" i="12"/>
  <c r="L13" i="12"/>
  <c r="L34" i="12" s="1"/>
  <c r="K13" i="12"/>
  <c r="K34" i="12" s="1"/>
  <c r="J13" i="12"/>
  <c r="J34" i="12" s="1"/>
  <c r="I13" i="12"/>
  <c r="I34" i="12" s="1"/>
  <c r="H13" i="12"/>
  <c r="H34" i="12" s="1"/>
  <c r="G13" i="12"/>
  <c r="G34" i="12" s="1"/>
  <c r="F13" i="12"/>
  <c r="F34" i="12" s="1"/>
  <c r="E13" i="12"/>
  <c r="E34" i="12" s="1"/>
  <c r="D13" i="12"/>
  <c r="D34" i="12" s="1"/>
  <c r="C13" i="12"/>
  <c r="C34" i="12" s="1"/>
  <c r="H35" i="15" l="1"/>
  <c r="D35" i="8"/>
  <c r="E35" i="8"/>
  <c r="F35" i="8"/>
  <c r="G35" i="8"/>
  <c r="H35" i="8"/>
  <c r="I35" i="8"/>
  <c r="J35" i="8"/>
  <c r="K35" i="8"/>
  <c r="L35" i="8"/>
  <c r="C35" i="8"/>
  <c r="D30" i="8"/>
  <c r="E30" i="8"/>
  <c r="F30" i="8"/>
  <c r="G30" i="8"/>
  <c r="H30" i="8"/>
  <c r="I30" i="8"/>
  <c r="J30" i="8"/>
  <c r="K30" i="8"/>
  <c r="L30" i="8"/>
  <c r="C30" i="8"/>
  <c r="D26" i="8"/>
  <c r="E26" i="8"/>
  <c r="F26" i="8"/>
  <c r="G26" i="8"/>
  <c r="H26" i="8"/>
  <c r="I26" i="8"/>
  <c r="J26" i="8"/>
  <c r="K26" i="8"/>
  <c r="L26" i="8"/>
  <c r="C26" i="8"/>
  <c r="D16" i="8"/>
  <c r="E16" i="8"/>
  <c r="F16" i="8"/>
  <c r="G16" i="8"/>
  <c r="H16" i="8"/>
  <c r="I16" i="8"/>
  <c r="J16" i="8"/>
  <c r="K16" i="8"/>
  <c r="L16" i="8"/>
  <c r="C16" i="8"/>
  <c r="D13" i="8"/>
  <c r="D36" i="8" s="1"/>
  <c r="E13" i="8"/>
  <c r="E36" i="8" s="1"/>
  <c r="F13" i="8"/>
  <c r="F36" i="8" s="1"/>
  <c r="G13" i="8"/>
  <c r="G36" i="8" s="1"/>
  <c r="H13" i="8"/>
  <c r="H36" i="8" s="1"/>
  <c r="I13" i="8"/>
  <c r="I36" i="8" s="1"/>
  <c r="J13" i="8"/>
  <c r="J36" i="8" s="1"/>
  <c r="K13" i="8"/>
  <c r="K36" i="8" s="1"/>
  <c r="L13" i="8"/>
  <c r="L36" i="8" s="1"/>
  <c r="C13" i="8"/>
  <c r="C36" i="8" s="1"/>
  <c r="D33" i="6"/>
  <c r="E33" i="6"/>
  <c r="F33" i="6"/>
  <c r="G33" i="6"/>
  <c r="H33" i="6"/>
  <c r="I33" i="6"/>
  <c r="J33" i="6"/>
  <c r="K33" i="6"/>
  <c r="L33" i="6"/>
  <c r="C33" i="6"/>
  <c r="D28" i="6"/>
  <c r="E28" i="6"/>
  <c r="F28" i="6"/>
  <c r="G28" i="6"/>
  <c r="H28" i="6"/>
  <c r="I28" i="6"/>
  <c r="J28" i="6"/>
  <c r="K28" i="6"/>
  <c r="L28" i="6"/>
  <c r="C28" i="6"/>
  <c r="D24" i="6"/>
  <c r="E24" i="6"/>
  <c r="F24" i="6"/>
  <c r="G24" i="6"/>
  <c r="H24" i="6"/>
  <c r="I24" i="6"/>
  <c r="J24" i="6"/>
  <c r="K24" i="6"/>
  <c r="L24" i="6"/>
  <c r="C24" i="6"/>
  <c r="D17" i="6"/>
  <c r="E17" i="6"/>
  <c r="F17" i="6"/>
  <c r="G17" i="6"/>
  <c r="H17" i="6"/>
  <c r="I17" i="6"/>
  <c r="J17" i="6"/>
  <c r="K17" i="6"/>
  <c r="L17" i="6"/>
  <c r="C17" i="6"/>
  <c r="D14" i="6"/>
  <c r="D34" i="6" s="1"/>
  <c r="E14" i="6"/>
  <c r="F14" i="6"/>
  <c r="G14" i="6"/>
  <c r="G34" i="6" s="1"/>
  <c r="H14" i="6"/>
  <c r="I14" i="6"/>
  <c r="J14" i="6"/>
  <c r="K14" i="6"/>
  <c r="K34" i="6" s="1"/>
  <c r="L14" i="6"/>
  <c r="C14" i="6"/>
  <c r="C34" i="6" s="1"/>
  <c r="D31" i="5"/>
  <c r="E31" i="5"/>
  <c r="F31" i="5"/>
  <c r="G31" i="5"/>
  <c r="H31" i="5"/>
  <c r="I31" i="5"/>
  <c r="J31" i="5"/>
  <c r="K31" i="5"/>
  <c r="L31" i="5"/>
  <c r="C31" i="5"/>
  <c r="D27" i="5"/>
  <c r="E27" i="5"/>
  <c r="F27" i="5"/>
  <c r="C27" i="5"/>
  <c r="D23" i="5"/>
  <c r="E23" i="5"/>
  <c r="F23" i="5"/>
  <c r="G23" i="5"/>
  <c r="H23" i="5"/>
  <c r="I23" i="5"/>
  <c r="J23" i="5"/>
  <c r="K23" i="5"/>
  <c r="L23" i="5"/>
  <c r="C23" i="5"/>
  <c r="D15" i="5"/>
  <c r="E15" i="5"/>
  <c r="F15" i="5"/>
  <c r="G15" i="5"/>
  <c r="H15" i="5"/>
  <c r="I15" i="5"/>
  <c r="J15" i="5"/>
  <c r="K15" i="5"/>
  <c r="L15" i="5"/>
  <c r="C15" i="5"/>
  <c r="D12" i="5"/>
  <c r="D32" i="5" s="1"/>
  <c r="E12" i="5"/>
  <c r="F12" i="5"/>
  <c r="G12" i="5"/>
  <c r="H12" i="5"/>
  <c r="H32" i="5" s="1"/>
  <c r="I12" i="5"/>
  <c r="J12" i="5"/>
  <c r="K12" i="5"/>
  <c r="L12" i="5"/>
  <c r="C12" i="5"/>
  <c r="D15" i="3"/>
  <c r="E15" i="3"/>
  <c r="F15" i="3"/>
  <c r="G15" i="3"/>
  <c r="H15" i="3"/>
  <c r="I15" i="3"/>
  <c r="J15" i="3"/>
  <c r="K15" i="3"/>
  <c r="L15" i="3"/>
  <c r="C15" i="3"/>
  <c r="D34" i="3"/>
  <c r="E34" i="3"/>
  <c r="F34" i="3"/>
  <c r="G34" i="3"/>
  <c r="H34" i="3"/>
  <c r="I34" i="3"/>
  <c r="J34" i="3"/>
  <c r="K34" i="3"/>
  <c r="L34" i="3"/>
  <c r="C34" i="3"/>
  <c r="D29" i="3"/>
  <c r="E29" i="3"/>
  <c r="F29" i="3"/>
  <c r="G29" i="3"/>
  <c r="H29" i="3"/>
  <c r="I29" i="3"/>
  <c r="J29" i="3"/>
  <c r="K29" i="3"/>
  <c r="L29" i="3"/>
  <c r="C29" i="3"/>
  <c r="D25" i="3"/>
  <c r="E25" i="3"/>
  <c r="F25" i="3"/>
  <c r="G25" i="3"/>
  <c r="H25" i="3"/>
  <c r="I25" i="3"/>
  <c r="J25" i="3"/>
  <c r="K25" i="3"/>
  <c r="L25" i="3"/>
  <c r="C25" i="3"/>
  <c r="D12" i="3"/>
  <c r="E12" i="3"/>
  <c r="F12" i="3"/>
  <c r="G12" i="3"/>
  <c r="H12" i="3"/>
  <c r="I12" i="3"/>
  <c r="J12" i="3"/>
  <c r="K12" i="3"/>
  <c r="L12" i="3"/>
  <c r="C12" i="3"/>
  <c r="D30" i="1"/>
  <c r="E30" i="1"/>
  <c r="F30" i="1"/>
  <c r="G30" i="1"/>
  <c r="H30" i="1"/>
  <c r="I30" i="1"/>
  <c r="J30" i="1"/>
  <c r="K30" i="1"/>
  <c r="L30" i="1"/>
  <c r="C30" i="1"/>
  <c r="D61" i="1"/>
  <c r="E61" i="1"/>
  <c r="F61" i="1"/>
  <c r="G61" i="1"/>
  <c r="H61" i="1"/>
  <c r="I61" i="1"/>
  <c r="J61" i="1"/>
  <c r="K61" i="1"/>
  <c r="L61" i="1"/>
  <c r="C61" i="1"/>
  <c r="D17" i="1"/>
  <c r="E17" i="1"/>
  <c r="F17" i="1"/>
  <c r="G17" i="1"/>
  <c r="H17" i="1"/>
  <c r="I17" i="1"/>
  <c r="J17" i="1"/>
  <c r="K17" i="1"/>
  <c r="L17" i="1"/>
  <c r="C17" i="1"/>
  <c r="D13" i="1"/>
  <c r="D62" i="1" s="1"/>
  <c r="E13" i="1"/>
  <c r="E62" i="1" s="1"/>
  <c r="F13" i="1"/>
  <c r="F62" i="1" s="1"/>
  <c r="G62" i="1"/>
  <c r="H13" i="1"/>
  <c r="H62" i="1" s="1"/>
  <c r="I13" i="1"/>
  <c r="I62" i="1" s="1"/>
  <c r="J13" i="1"/>
  <c r="J62" i="1" s="1"/>
  <c r="K13" i="1"/>
  <c r="K62" i="1" s="1"/>
  <c r="L13" i="1"/>
  <c r="C13" i="1"/>
  <c r="C62" i="1" s="1"/>
  <c r="J35" i="1"/>
  <c r="L35" i="1"/>
  <c r="E35" i="1"/>
  <c r="F35" i="1"/>
  <c r="G35" i="1"/>
  <c r="H35" i="1"/>
  <c r="I35" i="1"/>
  <c r="K35" i="1"/>
  <c r="L36" i="1"/>
  <c r="H36" i="1"/>
  <c r="L62" i="1" l="1"/>
  <c r="J34" i="6"/>
  <c r="I34" i="6"/>
  <c r="H34" i="6"/>
  <c r="F34" i="6"/>
  <c r="E34" i="6"/>
  <c r="L34" i="6"/>
  <c r="K32" i="5"/>
  <c r="G32" i="5"/>
  <c r="L32" i="5"/>
  <c r="J32" i="5"/>
  <c r="I32" i="5"/>
  <c r="F32" i="5"/>
  <c r="E32" i="5"/>
  <c r="F35" i="3"/>
  <c r="L35" i="3"/>
  <c r="K35" i="3"/>
  <c r="G35" i="3"/>
  <c r="E35" i="3"/>
  <c r="J35" i="3"/>
  <c r="I35" i="3"/>
  <c r="H35" i="3"/>
  <c r="C32" i="5"/>
  <c r="C35" i="3"/>
  <c r="D35" i="3"/>
</calcChain>
</file>

<file path=xl/sharedStrings.xml><?xml version="1.0" encoding="utf-8"?>
<sst xmlns="http://schemas.openxmlformats.org/spreadsheetml/2006/main" count="504" uniqueCount="152">
  <si>
    <t>Энерг. цен-ть (ккал)</t>
  </si>
  <si>
    <t>Б</t>
  </si>
  <si>
    <t>Ж</t>
  </si>
  <si>
    <t>У</t>
  </si>
  <si>
    <t>Наименование блюд</t>
  </si>
  <si>
    <t>Выход  блюд</t>
  </si>
  <si>
    <t xml:space="preserve">Ясли </t>
  </si>
  <si>
    <t>Сад</t>
  </si>
  <si>
    <t>№ рецептуры</t>
  </si>
  <si>
    <t xml:space="preserve">чай </t>
  </si>
  <si>
    <t>яблоко</t>
  </si>
  <si>
    <t>обед</t>
  </si>
  <si>
    <t xml:space="preserve">хлеб пшеничный </t>
  </si>
  <si>
    <t>хлеб ржаной</t>
  </si>
  <si>
    <t>завтрак</t>
  </si>
  <si>
    <t>сок фруктовый</t>
  </si>
  <si>
    <t>всего</t>
  </si>
  <si>
    <t>полдник</t>
  </si>
  <si>
    <t xml:space="preserve">завтрак </t>
  </si>
  <si>
    <t xml:space="preserve">обед </t>
  </si>
  <si>
    <t>груша</t>
  </si>
  <si>
    <t xml:space="preserve"> </t>
  </si>
  <si>
    <t xml:space="preserve">  </t>
  </si>
  <si>
    <t>масло</t>
  </si>
  <si>
    <t>Ужин</t>
  </si>
  <si>
    <t xml:space="preserve">Итого за завтрак </t>
  </si>
  <si>
    <t xml:space="preserve">Итого  за 2 завтрак </t>
  </si>
  <si>
    <t xml:space="preserve">сыр </t>
  </si>
  <si>
    <t>Итого за ужин</t>
  </si>
  <si>
    <t xml:space="preserve">Итого за полдник </t>
  </si>
  <si>
    <t xml:space="preserve">Итого за обед </t>
  </si>
  <si>
    <t xml:space="preserve"> банан </t>
  </si>
  <si>
    <t>ужин</t>
  </si>
  <si>
    <t xml:space="preserve">Итого за ужин </t>
  </si>
  <si>
    <t xml:space="preserve">масло </t>
  </si>
  <si>
    <t>Итого за полдник</t>
  </si>
  <si>
    <t xml:space="preserve">ужин </t>
  </si>
  <si>
    <t>Итого за 2 завтрак</t>
  </si>
  <si>
    <t xml:space="preserve">ОБЕД </t>
  </si>
  <si>
    <t xml:space="preserve">полдник </t>
  </si>
  <si>
    <t xml:space="preserve">кефир </t>
  </si>
  <si>
    <t xml:space="preserve">Итого за 2 завтрак </t>
  </si>
  <si>
    <t xml:space="preserve">Всего за день </t>
  </si>
  <si>
    <t>Яйцо отварное</t>
  </si>
  <si>
    <t xml:space="preserve">икра свекольно- морковная </t>
  </si>
  <si>
    <t>Картофельная запеканка с мясом</t>
  </si>
  <si>
    <t>соус томатный</t>
  </si>
  <si>
    <t>Пирожок с яблоками</t>
  </si>
  <si>
    <t>Каша кукурузная молочная</t>
  </si>
  <si>
    <t>Чай</t>
  </si>
  <si>
    <t>,</t>
  </si>
  <si>
    <t>Пудинг творожный</t>
  </si>
  <si>
    <t>Соус сметанно-молочный</t>
  </si>
  <si>
    <t>сыр</t>
  </si>
  <si>
    <t>Какао с молоком</t>
  </si>
  <si>
    <t>Сок фруктовый</t>
  </si>
  <si>
    <t xml:space="preserve">второй завтрак </t>
  </si>
  <si>
    <t>Суп лапша-по домашнему на м/б</t>
  </si>
  <si>
    <t>Гречка</t>
  </si>
  <si>
    <t>Соус томатно-сметанный</t>
  </si>
  <si>
    <t>Компот из сухофруктов</t>
  </si>
  <si>
    <t>Хлеб ржаной</t>
  </si>
  <si>
    <t>Кисель из св/мор ягод</t>
  </si>
  <si>
    <t>Вафли</t>
  </si>
  <si>
    <t>Каша "Геркулес" молочная</t>
  </si>
  <si>
    <t>чай</t>
  </si>
  <si>
    <t>Каша пшенная молочная</t>
  </si>
  <si>
    <t>Масло сливочное</t>
  </si>
  <si>
    <t>Сыр</t>
  </si>
  <si>
    <t>Кофейный напиток с молоком</t>
  </si>
  <si>
    <t>Бананы</t>
  </si>
  <si>
    <t>Свекольник с мясом со сметаною</t>
  </si>
  <si>
    <t>Макароны</t>
  </si>
  <si>
    <t>Ряженка</t>
  </si>
  <si>
    <t>Печенье</t>
  </si>
  <si>
    <t>Каша ячневая молочная</t>
  </si>
  <si>
    <t>Ясли: Суп картофельный с мясом</t>
  </si>
  <si>
    <t>Сад: Суп гороховый с мясом</t>
  </si>
  <si>
    <t>Пельмени</t>
  </si>
  <si>
    <t>"Снежок"</t>
  </si>
  <si>
    <t>Сырники творожные</t>
  </si>
  <si>
    <t>соус сметанный-молочный</t>
  </si>
  <si>
    <t xml:space="preserve">каша "Геркулес" молочная  </t>
  </si>
  <si>
    <t>Груша</t>
  </si>
  <si>
    <t>Суп с рыбными фрикадельками</t>
  </si>
  <si>
    <t>Ленивые голубцы со сметаною</t>
  </si>
  <si>
    <t>Ясли: компот из с/мор ягод</t>
  </si>
  <si>
    <t>Сад: компот "Персик"</t>
  </si>
  <si>
    <t>Кисель плодово - ягодный</t>
  </si>
  <si>
    <t>Вареники с картофелем</t>
  </si>
  <si>
    <t>Омлет натуральный</t>
  </si>
  <si>
    <t>Икра морковная</t>
  </si>
  <si>
    <t>Зеленый горошек</t>
  </si>
  <si>
    <t>масло сливочное</t>
  </si>
  <si>
    <t>второй завтрак</t>
  </si>
  <si>
    <t>Суп болгарский на м/б со сметаною</t>
  </si>
  <si>
    <t xml:space="preserve">Хлеб пшеничный </t>
  </si>
  <si>
    <t>Каша пшеничная молочная</t>
  </si>
  <si>
    <t xml:space="preserve"> чай </t>
  </si>
  <si>
    <t>Каша рисовая молочная</t>
  </si>
  <si>
    <t>Итого за 2-й завтрак</t>
  </si>
  <si>
    <t>Суп с клецками</t>
  </si>
  <si>
    <t>Бефстроганов из печени</t>
  </si>
  <si>
    <t>печенье</t>
  </si>
  <si>
    <t>Запеканка творожно-морковная</t>
  </si>
  <si>
    <t>соус сметанно -молочный</t>
  </si>
  <si>
    <t>Расольник на м/б со сметаною</t>
  </si>
  <si>
    <t>Котлета мясная</t>
  </si>
  <si>
    <t>Соус томатный</t>
  </si>
  <si>
    <t xml:space="preserve">Чай </t>
  </si>
  <si>
    <t>каша манная молочная</t>
  </si>
  <si>
    <t xml:space="preserve">Итого за 2  завтрак </t>
  </si>
  <si>
    <t>Борщ с мясом со сметаною</t>
  </si>
  <si>
    <t>Тефтели рыбые</t>
  </si>
  <si>
    <t>Картофельное пюре</t>
  </si>
  <si>
    <t xml:space="preserve">Компот из сухофруктов </t>
  </si>
  <si>
    <t>пирожок с печенью</t>
  </si>
  <si>
    <t>Ясли: огурец консервированый</t>
  </si>
  <si>
    <t>Сад: зеленый горошек</t>
  </si>
  <si>
    <t>Суп молочный вермишелевый</t>
  </si>
  <si>
    <t>Итого за завтрак</t>
  </si>
  <si>
    <t>Яблоко</t>
  </si>
  <si>
    <t>Суп с морской капустой на м/б со сметаною</t>
  </si>
  <si>
    <t xml:space="preserve">Плов </t>
  </si>
  <si>
    <t>Капустная запеканка</t>
  </si>
  <si>
    <t>Соус томатно сметанный</t>
  </si>
  <si>
    <t xml:space="preserve">Молоко </t>
  </si>
  <si>
    <t>-</t>
  </si>
  <si>
    <t>соте  из печени</t>
  </si>
  <si>
    <t xml:space="preserve"> капуста тушеная с мясом</t>
  </si>
  <si>
    <t>Рагу овощное с  мясом</t>
  </si>
  <si>
    <t>Обед</t>
  </si>
  <si>
    <t>ОБЕД</t>
  </si>
  <si>
    <t>1 день</t>
  </si>
  <si>
    <t>2 день</t>
  </si>
  <si>
    <t>3 день</t>
  </si>
  <si>
    <t>4 день</t>
  </si>
  <si>
    <t>5 день</t>
  </si>
  <si>
    <t xml:space="preserve">6 день </t>
  </si>
  <si>
    <t>Сок</t>
  </si>
  <si>
    <t>Сад: компот "Абрикос"</t>
  </si>
  <si>
    <t>Кисель плодово-ягодный</t>
  </si>
  <si>
    <t>10 день</t>
  </si>
  <si>
    <t>9 день</t>
  </si>
  <si>
    <t>7 день</t>
  </si>
  <si>
    <t>8 день</t>
  </si>
  <si>
    <t>Суп лапша по домашнему на мясном бульоне</t>
  </si>
  <si>
    <t>компот из св/морож ягод</t>
  </si>
  <si>
    <t>Биточки рыбные</t>
  </si>
  <si>
    <t>Кефир</t>
  </si>
  <si>
    <t>Винегрет овощной</t>
  </si>
  <si>
    <t>булочка"Веснущка"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</si>
</sst>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vertical="top"/>
    </xf>
    <xf numFmtId="9" fontId="3" fillId="0" borderId="0" xfId="0" applyNumberFormat="1" applyFont="1"/>
    <xf numFmtId="10" fontId="3" fillId="0" borderId="0" xfId="0" applyNumberFormat="1" applyFont="1"/>
    <xf numFmtId="9" fontId="3" fillId="0" borderId="1" xfId="0" applyNumberFormat="1" applyFont="1" applyBorder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0" fillId="0" borderId="3" xfId="0" applyBorder="1"/>
    <xf numFmtId="0" fontId="5" fillId="0" borderId="0" xfId="0" applyFont="1"/>
    <xf numFmtId="0" fontId="0" fillId="0" borderId="4" xfId="0" applyBorder="1"/>
    <xf numFmtId="0" fontId="0" fillId="0" borderId="1" xfId="0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8" fillId="0" borderId="2" xfId="0" applyFont="1" applyBorder="1"/>
    <xf numFmtId="0" fontId="1" fillId="0" borderId="0" xfId="0" applyFont="1" applyAlignment="1">
      <alignment horizontal="center"/>
    </xf>
    <xf numFmtId="0" fontId="7" fillId="0" borderId="6" xfId="0" applyFont="1" applyBorder="1"/>
    <xf numFmtId="0" fontId="8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73"/>
  <sheetViews>
    <sheetView tabSelected="1" workbookViewId="0">
      <selection activeCell="I32" sqref="I32"/>
    </sheetView>
  </sheetViews>
  <sheetFormatPr defaultRowHeight="15" x14ac:dyDescent="0.25"/>
  <cols>
    <col min="1" max="1" width="4.140625" customWidth="1"/>
    <col min="2" max="2" width="31.5703125" customWidth="1"/>
    <col min="3" max="3" width="15" customWidth="1"/>
    <col min="4" max="4" width="11.5703125" customWidth="1"/>
    <col min="5" max="5" width="10.5703125" customWidth="1"/>
    <col min="6" max="6" width="10.85546875" customWidth="1"/>
    <col min="7" max="7" width="10.5703125" customWidth="1"/>
    <col min="8" max="8" width="10.85546875" customWidth="1"/>
    <col min="9" max="10" width="10.5703125" customWidth="1"/>
    <col min="11" max="11" width="10.7109375" customWidth="1"/>
    <col min="12" max="12" width="11.5703125" customWidth="1"/>
    <col min="13" max="13" width="14" customWidth="1"/>
  </cols>
  <sheetData>
    <row r="2" spans="2:14" ht="18.75" x14ac:dyDescent="0.3">
      <c r="B2" s="41" t="s">
        <v>133</v>
      </c>
    </row>
    <row r="3" spans="2:14" ht="15" customHeight="1" x14ac:dyDescent="0.25">
      <c r="B3" s="58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2:14" x14ac:dyDescent="0.25">
      <c r="B4" s="58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2:14" x14ac:dyDescent="0.25">
      <c r="B5" s="58"/>
      <c r="C5" s="3" t="s">
        <v>6</v>
      </c>
      <c r="D5" s="3" t="s">
        <v>7</v>
      </c>
      <c r="E5" s="3" t="s">
        <v>1</v>
      </c>
      <c r="F5" s="3" t="s">
        <v>2</v>
      </c>
      <c r="G5" s="3" t="s">
        <v>3</v>
      </c>
      <c r="H5" s="59"/>
      <c r="I5" s="3" t="s">
        <v>1</v>
      </c>
      <c r="J5" s="3" t="s">
        <v>2</v>
      </c>
      <c r="K5" s="3" t="s">
        <v>3</v>
      </c>
      <c r="L5" s="59"/>
      <c r="M5" s="57"/>
    </row>
    <row r="6" spans="2:14" ht="18.75" x14ac:dyDescent="0.25">
      <c r="B6" s="10" t="s">
        <v>18</v>
      </c>
      <c r="C6" s="48"/>
      <c r="D6" s="48"/>
      <c r="E6" s="48"/>
      <c r="F6" s="48"/>
      <c r="G6" s="48"/>
      <c r="H6" s="2"/>
      <c r="I6" s="48"/>
      <c r="J6" s="48"/>
      <c r="K6" s="48"/>
      <c r="L6" s="48"/>
      <c r="M6" s="1"/>
    </row>
    <row r="7" spans="2:14" x14ac:dyDescent="0.25">
      <c r="B7" s="3" t="s">
        <v>43</v>
      </c>
      <c r="C7" s="33">
        <v>60</v>
      </c>
      <c r="D7" s="33">
        <v>80</v>
      </c>
      <c r="E7" s="33">
        <v>7.62</v>
      </c>
      <c r="F7" s="33">
        <v>6.9</v>
      </c>
      <c r="G7" s="33">
        <v>0.42</v>
      </c>
      <c r="H7" s="33">
        <v>94.5</v>
      </c>
      <c r="I7" s="36">
        <v>10.16</v>
      </c>
      <c r="J7" s="33">
        <v>9.1999999999999993</v>
      </c>
      <c r="K7" s="33">
        <v>0.56000000000000005</v>
      </c>
      <c r="L7" s="33">
        <v>126</v>
      </c>
      <c r="M7" s="33">
        <v>227</v>
      </c>
    </row>
    <row r="8" spans="2:14" x14ac:dyDescent="0.25">
      <c r="B8" s="3" t="s">
        <v>44</v>
      </c>
      <c r="C8" s="33">
        <v>90</v>
      </c>
      <c r="D8" s="33">
        <v>100</v>
      </c>
      <c r="E8" s="33">
        <v>2.04</v>
      </c>
      <c r="F8" s="33">
        <v>4.13</v>
      </c>
      <c r="G8" s="33">
        <v>10.29</v>
      </c>
      <c r="H8" s="33">
        <v>87.21</v>
      </c>
      <c r="I8" s="33">
        <v>2.27</v>
      </c>
      <c r="J8" s="33">
        <v>4.59</v>
      </c>
      <c r="K8" s="33">
        <v>11.43</v>
      </c>
      <c r="L8" s="33">
        <v>96.9</v>
      </c>
      <c r="M8" s="33"/>
    </row>
    <row r="9" spans="2:14" x14ac:dyDescent="0.25">
      <c r="B9" s="3" t="s">
        <v>12</v>
      </c>
      <c r="C9" s="33">
        <v>20</v>
      </c>
      <c r="D9" s="33">
        <v>25</v>
      </c>
      <c r="E9" s="34">
        <v>1.54</v>
      </c>
      <c r="F9" s="34">
        <v>0.16</v>
      </c>
      <c r="G9" s="33">
        <v>9.9</v>
      </c>
      <c r="H9" s="33">
        <v>47.2</v>
      </c>
      <c r="I9" s="33">
        <v>1.93</v>
      </c>
      <c r="J9" s="33">
        <v>0.2</v>
      </c>
      <c r="K9" s="33">
        <v>12.4</v>
      </c>
      <c r="L9" s="33">
        <v>39</v>
      </c>
      <c r="M9" s="33"/>
      <c r="N9" s="6"/>
    </row>
    <row r="10" spans="2:14" x14ac:dyDescent="0.25">
      <c r="B10" s="3" t="s">
        <v>23</v>
      </c>
      <c r="C10" s="33">
        <v>5</v>
      </c>
      <c r="D10" s="33">
        <v>7</v>
      </c>
      <c r="E10" s="33">
        <v>3.63</v>
      </c>
      <c r="F10" s="33">
        <v>0.05</v>
      </c>
      <c r="G10" s="33">
        <v>7.0000000000000007E-2</v>
      </c>
      <c r="H10" s="33">
        <v>33.1</v>
      </c>
      <c r="I10" s="33">
        <v>5.08</v>
      </c>
      <c r="J10" s="33">
        <v>7.0000000000000007E-2</v>
      </c>
      <c r="K10" s="33">
        <v>0.1</v>
      </c>
      <c r="L10" s="33">
        <v>46.3</v>
      </c>
      <c r="M10" s="33"/>
    </row>
    <row r="11" spans="2:14" x14ac:dyDescent="0.25">
      <c r="B11" s="3" t="s">
        <v>27</v>
      </c>
      <c r="C11" s="33">
        <v>4</v>
      </c>
      <c r="D11" s="33">
        <v>6</v>
      </c>
      <c r="E11" s="33">
        <v>0.94</v>
      </c>
      <c r="F11" s="33">
        <v>1.2</v>
      </c>
      <c r="G11" s="33" t="s">
        <v>127</v>
      </c>
      <c r="H11" s="33">
        <v>14.84</v>
      </c>
      <c r="I11" s="33">
        <v>1.4</v>
      </c>
      <c r="J11" s="33">
        <v>1.8</v>
      </c>
      <c r="K11" s="33" t="s">
        <v>127</v>
      </c>
      <c r="L11" s="33">
        <v>22.26</v>
      </c>
      <c r="M11" s="33"/>
    </row>
    <row r="12" spans="2:14" x14ac:dyDescent="0.25">
      <c r="B12" s="3" t="s">
        <v>9</v>
      </c>
      <c r="C12" s="33">
        <v>150</v>
      </c>
      <c r="D12" s="33">
        <v>180</v>
      </c>
      <c r="E12" s="33">
        <v>0.5</v>
      </c>
      <c r="F12" s="33">
        <v>0.2</v>
      </c>
      <c r="G12" s="33">
        <v>15.55</v>
      </c>
      <c r="H12" s="33">
        <v>65.83</v>
      </c>
      <c r="I12" s="33">
        <v>0.61</v>
      </c>
      <c r="J12" s="33">
        <v>0.25</v>
      </c>
      <c r="K12" s="33">
        <v>18.66</v>
      </c>
      <c r="L12" s="33">
        <v>79</v>
      </c>
      <c r="M12" s="33">
        <v>411</v>
      </c>
    </row>
    <row r="13" spans="2:14" x14ac:dyDescent="0.25">
      <c r="B13" s="13" t="s">
        <v>25</v>
      </c>
      <c r="C13" s="31">
        <f>SUM(C7:C12)</f>
        <v>329</v>
      </c>
      <c r="D13" s="31">
        <f t="shared" ref="D13:L13" si="0">SUM(D7:D12)</f>
        <v>398</v>
      </c>
      <c r="E13" s="31">
        <f t="shared" si="0"/>
        <v>16.269999999999996</v>
      </c>
      <c r="F13" s="31">
        <f t="shared" si="0"/>
        <v>12.64</v>
      </c>
      <c r="G13" s="31">
        <f>SUM(G7:G12)</f>
        <v>36.230000000000004</v>
      </c>
      <c r="H13" s="31">
        <f t="shared" si="0"/>
        <v>342.67999999999995</v>
      </c>
      <c r="I13" s="31">
        <f t="shared" si="0"/>
        <v>21.449999999999996</v>
      </c>
      <c r="J13" s="31">
        <f t="shared" si="0"/>
        <v>16.11</v>
      </c>
      <c r="K13" s="31">
        <f t="shared" si="0"/>
        <v>43.150000000000006</v>
      </c>
      <c r="L13" s="31">
        <f t="shared" si="0"/>
        <v>409.46</v>
      </c>
      <c r="M13" s="31"/>
    </row>
    <row r="14" spans="2:14" ht="18.75" x14ac:dyDescent="0.3">
      <c r="B14" s="11" t="s">
        <v>56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9"/>
    </row>
    <row r="15" spans="2:14" x14ac:dyDescent="0.25">
      <c r="B15" s="3" t="s">
        <v>15</v>
      </c>
      <c r="C15" s="33">
        <v>100</v>
      </c>
      <c r="D15" s="33">
        <v>100</v>
      </c>
      <c r="E15" s="33" t="s">
        <v>127</v>
      </c>
      <c r="F15" s="33" t="s">
        <v>127</v>
      </c>
      <c r="G15" s="33">
        <v>12</v>
      </c>
      <c r="H15" s="33">
        <v>48</v>
      </c>
      <c r="I15" s="33" t="s">
        <v>127</v>
      </c>
      <c r="J15" s="33" t="s">
        <v>127</v>
      </c>
      <c r="K15" s="33">
        <v>11.5</v>
      </c>
      <c r="L15" s="33">
        <v>46</v>
      </c>
      <c r="M15" s="33"/>
    </row>
    <row r="16" spans="2:14" x14ac:dyDescent="0.25">
      <c r="B16" s="3" t="s">
        <v>20</v>
      </c>
      <c r="C16" s="33">
        <v>95</v>
      </c>
      <c r="D16" s="33">
        <v>100</v>
      </c>
      <c r="E16" s="33">
        <v>0.38</v>
      </c>
      <c r="F16" s="33">
        <v>0.28000000000000003</v>
      </c>
      <c r="G16" s="33">
        <v>9.7799999999999994</v>
      </c>
      <c r="H16" s="33">
        <v>43.7</v>
      </c>
      <c r="I16" s="33">
        <v>0.4</v>
      </c>
      <c r="J16" s="33">
        <v>0.3</v>
      </c>
      <c r="K16" s="33">
        <v>10.3</v>
      </c>
      <c r="L16" s="33">
        <v>46</v>
      </c>
      <c r="M16" s="33">
        <v>386</v>
      </c>
    </row>
    <row r="17" spans="2:19" x14ac:dyDescent="0.25">
      <c r="B17" s="13" t="s">
        <v>26</v>
      </c>
      <c r="C17" s="31">
        <f>SUM(C15:C16)</f>
        <v>195</v>
      </c>
      <c r="D17" s="31">
        <f t="shared" ref="D17:L17" si="1">SUM(D15:D16)</f>
        <v>200</v>
      </c>
      <c r="E17" s="31">
        <f t="shared" si="1"/>
        <v>0.38</v>
      </c>
      <c r="F17" s="31">
        <f t="shared" si="1"/>
        <v>0.28000000000000003</v>
      </c>
      <c r="G17" s="31">
        <f t="shared" si="1"/>
        <v>21.78</v>
      </c>
      <c r="H17" s="31">
        <f t="shared" si="1"/>
        <v>91.7</v>
      </c>
      <c r="I17" s="31">
        <f t="shared" si="1"/>
        <v>0.4</v>
      </c>
      <c r="J17" s="31">
        <f t="shared" si="1"/>
        <v>0.3</v>
      </c>
      <c r="K17" s="31">
        <f t="shared" si="1"/>
        <v>21.8</v>
      </c>
      <c r="L17" s="31">
        <f t="shared" si="1"/>
        <v>92</v>
      </c>
      <c r="M17" s="33"/>
    </row>
    <row r="18" spans="2:19" x14ac:dyDescent="0.25">
      <c r="B18" s="13" t="s">
        <v>131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3"/>
    </row>
    <row r="19" spans="2:19" x14ac:dyDescent="0.25">
      <c r="B19" s="28" t="s">
        <v>57</v>
      </c>
      <c r="C19" s="33">
        <v>150</v>
      </c>
      <c r="D19" s="33">
        <v>180</v>
      </c>
      <c r="E19" s="33">
        <v>1.33</v>
      </c>
      <c r="F19" s="33">
        <v>3.04</v>
      </c>
      <c r="G19" s="33">
        <v>7.15</v>
      </c>
      <c r="H19" s="33">
        <v>61.35</v>
      </c>
      <c r="I19" s="33">
        <v>1.6</v>
      </c>
      <c r="J19" s="33">
        <v>3.6</v>
      </c>
      <c r="K19" s="33">
        <v>8.6</v>
      </c>
      <c r="L19" s="33">
        <v>73.62</v>
      </c>
      <c r="M19" s="33">
        <v>94</v>
      </c>
    </row>
    <row r="20" spans="2:19" x14ac:dyDescent="0.25">
      <c r="B20" s="22" t="s">
        <v>128</v>
      </c>
      <c r="C20" s="33">
        <v>50</v>
      </c>
      <c r="D20" s="33">
        <v>70</v>
      </c>
      <c r="E20" s="33">
        <v>14.1</v>
      </c>
      <c r="F20" s="33">
        <v>6.68</v>
      </c>
      <c r="G20" s="33">
        <v>7.6</v>
      </c>
      <c r="H20" s="33">
        <v>151.30000000000001</v>
      </c>
      <c r="I20" s="33">
        <v>16.940000000000001</v>
      </c>
      <c r="J20" s="33">
        <v>8.02</v>
      </c>
      <c r="K20" s="33">
        <v>9.15</v>
      </c>
      <c r="L20" s="33">
        <v>181.59</v>
      </c>
      <c r="M20" s="33"/>
      <c r="S20" t="s">
        <v>21</v>
      </c>
    </row>
    <row r="21" spans="2:19" x14ac:dyDescent="0.25">
      <c r="B21" s="22" t="s">
        <v>58</v>
      </c>
      <c r="C21" s="33">
        <v>100</v>
      </c>
      <c r="D21" s="33">
        <v>110</v>
      </c>
      <c r="E21" s="43">
        <v>5.7</v>
      </c>
      <c r="F21" s="49">
        <v>4.0999999999999996</v>
      </c>
      <c r="G21" s="49">
        <v>25.7</v>
      </c>
      <c r="H21" s="49">
        <v>162.69999999999999</v>
      </c>
      <c r="I21" s="33">
        <v>6.3</v>
      </c>
      <c r="J21" s="33">
        <v>4.5</v>
      </c>
      <c r="K21" s="33">
        <v>28.3</v>
      </c>
      <c r="L21" s="33">
        <v>179</v>
      </c>
      <c r="M21" s="37">
        <v>330</v>
      </c>
      <c r="N21" s="6" t="s">
        <v>21</v>
      </c>
    </row>
    <row r="22" spans="2:19" x14ac:dyDescent="0.25">
      <c r="B22" s="22" t="s">
        <v>59</v>
      </c>
      <c r="C22" s="33">
        <v>20</v>
      </c>
      <c r="D22" s="33">
        <v>20</v>
      </c>
      <c r="E22" s="33">
        <v>5.71</v>
      </c>
      <c r="F22" s="33">
        <v>2</v>
      </c>
      <c r="G22" s="33">
        <v>2.81</v>
      </c>
      <c r="H22" s="33">
        <v>32.04</v>
      </c>
      <c r="I22" s="33">
        <v>5.71</v>
      </c>
      <c r="J22" s="33">
        <v>2</v>
      </c>
      <c r="K22" s="33">
        <v>2.81</v>
      </c>
      <c r="L22" s="33">
        <v>32.04</v>
      </c>
      <c r="M22" s="33">
        <v>373</v>
      </c>
    </row>
    <row r="23" spans="2:19" x14ac:dyDescent="0.25">
      <c r="B23" s="22" t="s">
        <v>60</v>
      </c>
      <c r="C23" s="33">
        <v>150</v>
      </c>
      <c r="D23" s="33">
        <v>180</v>
      </c>
      <c r="E23" s="33">
        <v>0.32</v>
      </c>
      <c r="F23" s="33">
        <v>1.4999999999999999E-2</v>
      </c>
      <c r="G23" s="33">
        <v>20.82</v>
      </c>
      <c r="H23" s="33">
        <v>84.75</v>
      </c>
      <c r="I23" s="33">
        <v>0.39</v>
      </c>
      <c r="J23" s="33">
        <v>1.7999999999999999E-2</v>
      </c>
      <c r="K23" s="33">
        <v>24.99</v>
      </c>
      <c r="L23" s="33">
        <v>101.7</v>
      </c>
      <c r="M23" s="33">
        <v>394</v>
      </c>
    </row>
    <row r="24" spans="2:19" x14ac:dyDescent="0.25">
      <c r="B24" s="22" t="s">
        <v>61</v>
      </c>
      <c r="C24" s="33">
        <v>35</v>
      </c>
      <c r="D24" s="33">
        <v>45</v>
      </c>
      <c r="E24" s="33">
        <v>2.5499999999999998</v>
      </c>
      <c r="F24" s="33">
        <v>0.45</v>
      </c>
      <c r="G24" s="33">
        <v>12.74</v>
      </c>
      <c r="H24" s="33">
        <v>65.400000000000006</v>
      </c>
      <c r="I24" s="33">
        <v>3.29</v>
      </c>
      <c r="J24" s="33">
        <v>0.57999999999999996</v>
      </c>
      <c r="K24" s="33">
        <v>16.38</v>
      </c>
      <c r="L24" s="33">
        <v>84.5</v>
      </c>
      <c r="M24" s="33"/>
    </row>
    <row r="25" spans="2:19" x14ac:dyDescent="0.25">
      <c r="B25" s="22" t="s">
        <v>12</v>
      </c>
      <c r="C25" s="33">
        <v>5</v>
      </c>
      <c r="D25" s="33">
        <v>10</v>
      </c>
      <c r="E25" s="33">
        <v>0.38</v>
      </c>
      <c r="F25" s="33">
        <v>0.04</v>
      </c>
      <c r="G25" s="33">
        <v>2.5</v>
      </c>
      <c r="H25" s="33">
        <v>11.8</v>
      </c>
      <c r="I25" s="33">
        <v>0.75</v>
      </c>
      <c r="J25" s="33">
        <v>0.08</v>
      </c>
      <c r="K25" s="33">
        <v>5</v>
      </c>
      <c r="L25" s="33">
        <v>23.6</v>
      </c>
      <c r="M25" s="33"/>
    </row>
    <row r="26" spans="2:19" ht="15.75" x14ac:dyDescent="0.25">
      <c r="B26" s="21" t="s">
        <v>30</v>
      </c>
      <c r="C26" s="51">
        <f t="shared" ref="C26:L26" si="2">SUM(C19:C25)</f>
        <v>510</v>
      </c>
      <c r="D26" s="51">
        <f t="shared" si="2"/>
        <v>615</v>
      </c>
      <c r="E26" s="51">
        <f t="shared" si="2"/>
        <v>30.09</v>
      </c>
      <c r="F26" s="51">
        <f t="shared" si="2"/>
        <v>16.324999999999999</v>
      </c>
      <c r="G26" s="51">
        <f t="shared" si="2"/>
        <v>79.320000000000007</v>
      </c>
      <c r="H26" s="51">
        <f t="shared" si="2"/>
        <v>569.34</v>
      </c>
      <c r="I26" s="51">
        <f t="shared" si="2"/>
        <v>34.980000000000004</v>
      </c>
      <c r="J26" s="51">
        <f t="shared" si="2"/>
        <v>18.797999999999995</v>
      </c>
      <c r="K26" s="51">
        <f t="shared" si="2"/>
        <v>95.22999999999999</v>
      </c>
      <c r="L26" s="51">
        <f t="shared" si="2"/>
        <v>676.05000000000007</v>
      </c>
      <c r="M26" s="33"/>
    </row>
    <row r="27" spans="2:19" ht="18.75" x14ac:dyDescent="0.3">
      <c r="B27" s="12" t="s">
        <v>17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2:19" x14ac:dyDescent="0.25">
      <c r="B28" s="3" t="s">
        <v>40</v>
      </c>
      <c r="C28" s="33">
        <v>150</v>
      </c>
      <c r="D28" s="33">
        <v>180</v>
      </c>
      <c r="E28" s="33">
        <v>3.49</v>
      </c>
      <c r="F28" s="33">
        <v>3.37</v>
      </c>
      <c r="G28" s="33">
        <v>5.2999999999999999E-2</v>
      </c>
      <c r="H28" s="33">
        <v>67.5</v>
      </c>
      <c r="I28" s="33">
        <v>4.6900000000000004</v>
      </c>
      <c r="J28" s="33">
        <v>4.05</v>
      </c>
      <c r="K28" s="33">
        <v>6.4000000000000001E-2</v>
      </c>
      <c r="L28" s="33">
        <v>81</v>
      </c>
      <c r="M28" s="33">
        <v>420</v>
      </c>
    </row>
    <row r="29" spans="2:19" x14ac:dyDescent="0.25">
      <c r="B29" s="4" t="s">
        <v>47</v>
      </c>
      <c r="C29" s="36">
        <v>60</v>
      </c>
      <c r="D29" s="33">
        <v>70</v>
      </c>
      <c r="E29" s="33">
        <v>3.93</v>
      </c>
      <c r="F29" s="33">
        <v>7.39</v>
      </c>
      <c r="G29" s="33">
        <v>33.270000000000003</v>
      </c>
      <c r="H29" s="33">
        <v>214.69</v>
      </c>
      <c r="I29" s="33">
        <v>3.95</v>
      </c>
      <c r="J29" s="33">
        <v>8.6199999999999992</v>
      </c>
      <c r="K29" s="33">
        <v>38.799999999999997</v>
      </c>
      <c r="L29" s="33">
        <v>250.47</v>
      </c>
      <c r="M29" s="33">
        <v>437</v>
      </c>
    </row>
    <row r="30" spans="2:19" x14ac:dyDescent="0.25">
      <c r="B30" s="13" t="s">
        <v>29</v>
      </c>
      <c r="C30" s="31">
        <f>SUM(C28:C29)</f>
        <v>210</v>
      </c>
      <c r="D30" s="31">
        <f t="shared" ref="D30:L30" si="3">SUM(D28:D29)</f>
        <v>250</v>
      </c>
      <c r="E30" s="31">
        <f t="shared" si="3"/>
        <v>7.42</v>
      </c>
      <c r="F30" s="31">
        <f t="shared" si="3"/>
        <v>10.76</v>
      </c>
      <c r="G30" s="31">
        <f t="shared" si="3"/>
        <v>33.323</v>
      </c>
      <c r="H30" s="31">
        <f t="shared" si="3"/>
        <v>282.19</v>
      </c>
      <c r="I30" s="31">
        <f t="shared" si="3"/>
        <v>8.64</v>
      </c>
      <c r="J30" s="31">
        <f t="shared" si="3"/>
        <v>12.669999999999998</v>
      </c>
      <c r="K30" s="31">
        <f t="shared" si="3"/>
        <v>38.863999999999997</v>
      </c>
      <c r="L30" s="31">
        <f t="shared" si="3"/>
        <v>331.47</v>
      </c>
      <c r="M30" s="33"/>
    </row>
    <row r="31" spans="2:19" ht="18.75" x14ac:dyDescent="0.3">
      <c r="B31" s="15" t="s">
        <v>24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2:19" x14ac:dyDescent="0.25">
      <c r="B32" s="14" t="s">
        <v>48</v>
      </c>
      <c r="C32" s="33">
        <v>180</v>
      </c>
      <c r="D32" s="33">
        <v>200</v>
      </c>
      <c r="E32" s="33">
        <v>7.25</v>
      </c>
      <c r="F32" s="33">
        <v>11.63</v>
      </c>
      <c r="G32" s="33">
        <v>56.07</v>
      </c>
      <c r="H32" s="33">
        <v>358.05</v>
      </c>
      <c r="I32" s="33">
        <v>8.0500000000000007</v>
      </c>
      <c r="J32" s="33">
        <v>12.92</v>
      </c>
      <c r="K32" s="33">
        <v>62.3</v>
      </c>
      <c r="L32" s="33">
        <v>397.83</v>
      </c>
      <c r="M32" s="33">
        <v>101</v>
      </c>
    </row>
    <row r="33" spans="2:13" x14ac:dyDescent="0.25">
      <c r="B33" s="3" t="s">
        <v>12</v>
      </c>
      <c r="C33" s="33">
        <v>40</v>
      </c>
      <c r="D33" s="33">
        <v>50</v>
      </c>
      <c r="E33" s="33">
        <v>3.08</v>
      </c>
      <c r="F33" s="33">
        <v>0.32</v>
      </c>
      <c r="G33" s="33">
        <v>19.8</v>
      </c>
      <c r="H33" s="33">
        <v>94.4</v>
      </c>
      <c r="I33" s="33">
        <v>3.85</v>
      </c>
      <c r="J33" s="33">
        <v>0.4</v>
      </c>
      <c r="K33" s="33">
        <v>24.75</v>
      </c>
      <c r="L33" s="33">
        <v>118</v>
      </c>
      <c r="M33" s="33"/>
    </row>
    <row r="34" spans="2:13" hidden="1" x14ac:dyDescent="0.25">
      <c r="B34" s="3" t="s">
        <v>9</v>
      </c>
      <c r="C34" s="33">
        <v>150</v>
      </c>
      <c r="D34" s="33">
        <v>180</v>
      </c>
      <c r="E34" s="33">
        <v>3</v>
      </c>
      <c r="F34" s="33">
        <v>0.15</v>
      </c>
      <c r="G34" s="33">
        <v>10.65</v>
      </c>
      <c r="H34" s="33">
        <v>42</v>
      </c>
      <c r="I34" s="33">
        <v>0.36</v>
      </c>
      <c r="J34" s="33">
        <v>0.18</v>
      </c>
      <c r="K34" s="33">
        <v>12.78</v>
      </c>
      <c r="L34" s="33">
        <v>50</v>
      </c>
      <c r="M34" s="33">
        <v>943</v>
      </c>
    </row>
    <row r="35" spans="2:13" hidden="1" x14ac:dyDescent="0.25">
      <c r="B35" s="13" t="s">
        <v>28</v>
      </c>
      <c r="C35" s="33"/>
      <c r="D35" s="33"/>
      <c r="E35" s="33">
        <f t="shared" ref="E35:L35" si="4">SUM(E32:E34)</f>
        <v>13.33</v>
      </c>
      <c r="F35" s="33">
        <f t="shared" si="4"/>
        <v>12.100000000000001</v>
      </c>
      <c r="G35" s="33">
        <f t="shared" si="4"/>
        <v>86.52000000000001</v>
      </c>
      <c r="H35" s="31">
        <f t="shared" si="4"/>
        <v>494.45000000000005</v>
      </c>
      <c r="I35" s="33">
        <f t="shared" si="4"/>
        <v>12.26</v>
      </c>
      <c r="J35" s="33">
        <f t="shared" si="4"/>
        <v>13.5</v>
      </c>
      <c r="K35" s="33">
        <f t="shared" si="4"/>
        <v>99.83</v>
      </c>
      <c r="L35" s="31">
        <f t="shared" si="4"/>
        <v>565.82999999999993</v>
      </c>
      <c r="M35" s="33"/>
    </row>
    <row r="36" spans="2:13" hidden="1" x14ac:dyDescent="0.25">
      <c r="B36" s="3"/>
      <c r="C36" s="33"/>
      <c r="D36" s="33"/>
      <c r="E36" s="33"/>
      <c r="F36" s="33"/>
      <c r="G36" s="33"/>
      <c r="H36" s="33">
        <f>SUM(H32:H34)</f>
        <v>494.45000000000005</v>
      </c>
      <c r="I36" s="33"/>
      <c r="J36" s="33"/>
      <c r="K36" s="33"/>
      <c r="L36" s="33">
        <f>SUM(L32:L35)</f>
        <v>1131.6599999999999</v>
      </c>
      <c r="M36" s="33"/>
    </row>
    <row r="37" spans="2:13" hidden="1" x14ac:dyDescent="0.25">
      <c r="B37" s="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3" hidden="1" x14ac:dyDescent="0.25">
      <c r="B38" s="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3" hidden="1" x14ac:dyDescent="0.25">
      <c r="B39" s="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3" hidden="1" x14ac:dyDescent="0.25">
      <c r="B40" s="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2:13" hidden="1" x14ac:dyDescent="0.25">
      <c r="B41" s="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 hidden="1" x14ac:dyDescent="0.25">
      <c r="B42" s="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2:13" hidden="1" x14ac:dyDescent="0.25">
      <c r="B43" s="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 hidden="1" x14ac:dyDescent="0.25">
      <c r="B44" s="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2:13" hidden="1" x14ac:dyDescent="0.25">
      <c r="B45" s="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2:13" hidden="1" x14ac:dyDescent="0.25">
      <c r="B46" s="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2:13" hidden="1" x14ac:dyDescent="0.25">
      <c r="B47" s="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2:13" hidden="1" x14ac:dyDescent="0.25">
      <c r="B48" s="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3" hidden="1" x14ac:dyDescent="0.25">
      <c r="B49" s="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3" hidden="1" x14ac:dyDescent="0.25">
      <c r="B50" s="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2:13" hidden="1" x14ac:dyDescent="0.25">
      <c r="B51" s="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2:13" hidden="1" x14ac:dyDescent="0.25">
      <c r="B52" s="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  <row r="53" spans="2:13" hidden="1" x14ac:dyDescent="0.25">
      <c r="B53" s="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</row>
    <row r="54" spans="2:13" hidden="1" x14ac:dyDescent="0.25">
      <c r="B54" s="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2:13" hidden="1" x14ac:dyDescent="0.25">
      <c r="B55" s="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2:13" hidden="1" x14ac:dyDescent="0.25">
      <c r="B56" s="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2:13" hidden="1" x14ac:dyDescent="0.25">
      <c r="B57" s="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2:13" hidden="1" x14ac:dyDescent="0.25">
      <c r="B58" s="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</row>
    <row r="59" spans="2:13" hidden="1" x14ac:dyDescent="0.25">
      <c r="B59" s="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</row>
    <row r="60" spans="2:13" x14ac:dyDescent="0.25">
      <c r="B60" s="3" t="s">
        <v>49</v>
      </c>
      <c r="C60" s="33">
        <v>180</v>
      </c>
      <c r="D60" s="33">
        <v>200</v>
      </c>
      <c r="E60" s="33">
        <v>0.61</v>
      </c>
      <c r="F60" s="33">
        <v>0.25</v>
      </c>
      <c r="G60" s="33">
        <v>18.66</v>
      </c>
      <c r="H60" s="33">
        <v>79</v>
      </c>
      <c r="I60" s="33">
        <v>0.68</v>
      </c>
      <c r="J60" s="33">
        <v>0.28000000000000003</v>
      </c>
      <c r="K60" s="33">
        <v>20.74</v>
      </c>
      <c r="L60" s="33">
        <v>87.78</v>
      </c>
      <c r="M60" s="33">
        <v>411</v>
      </c>
    </row>
    <row r="61" spans="2:13" x14ac:dyDescent="0.25">
      <c r="B61" s="3"/>
      <c r="C61" s="31">
        <f>C32+C33+C60</f>
        <v>400</v>
      </c>
      <c r="D61" s="31">
        <f t="shared" ref="D61:L61" si="5">D32+D33+D60</f>
        <v>450</v>
      </c>
      <c r="E61" s="31">
        <f t="shared" si="5"/>
        <v>10.94</v>
      </c>
      <c r="F61" s="31">
        <f t="shared" si="5"/>
        <v>12.200000000000001</v>
      </c>
      <c r="G61" s="31">
        <f t="shared" si="5"/>
        <v>94.53</v>
      </c>
      <c r="H61" s="31">
        <f t="shared" si="5"/>
        <v>531.45000000000005</v>
      </c>
      <c r="I61" s="31">
        <f t="shared" si="5"/>
        <v>12.58</v>
      </c>
      <c r="J61" s="31">
        <f t="shared" si="5"/>
        <v>13.6</v>
      </c>
      <c r="K61" s="31">
        <f t="shared" si="5"/>
        <v>107.78999999999999</v>
      </c>
      <c r="L61" s="31">
        <f t="shared" si="5"/>
        <v>603.6099999999999</v>
      </c>
      <c r="M61" s="33"/>
    </row>
    <row r="62" spans="2:13" x14ac:dyDescent="0.25">
      <c r="B62" s="13" t="s">
        <v>42</v>
      </c>
      <c r="C62" s="31">
        <f>C13+C17+C26+C30+C61</f>
        <v>1644</v>
      </c>
      <c r="D62" s="31">
        <f t="shared" ref="D62:K62" si="6">D13+D17+D26+D30+D61</f>
        <v>1913</v>
      </c>
      <c r="E62" s="31">
        <f t="shared" si="6"/>
        <v>65.099999999999994</v>
      </c>
      <c r="F62" s="31">
        <f t="shared" si="6"/>
        <v>52.204999999999998</v>
      </c>
      <c r="G62" s="31">
        <f t="shared" si="6"/>
        <v>265.18299999999999</v>
      </c>
      <c r="H62" s="31">
        <f t="shared" si="6"/>
        <v>1817.3600000000001</v>
      </c>
      <c r="I62" s="31">
        <f t="shared" si="6"/>
        <v>78.05</v>
      </c>
      <c r="J62" s="31">
        <f t="shared" si="6"/>
        <v>61.478000000000002</v>
      </c>
      <c r="K62" s="31">
        <f t="shared" si="6"/>
        <v>306.834</v>
      </c>
      <c r="L62" s="31">
        <f>L13+L17+L26+L30+L61</f>
        <v>2112.59</v>
      </c>
      <c r="M62" s="33"/>
    </row>
    <row r="63" spans="2:13" x14ac:dyDescent="0.25">
      <c r="B63" s="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</row>
    <row r="64" spans="2:13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2:13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7" spans="2:13" x14ac:dyDescent="0.25">
      <c r="E67" s="18"/>
    </row>
    <row r="68" spans="2:13" x14ac:dyDescent="0.25">
      <c r="E68" s="18"/>
    </row>
    <row r="73" spans="2:13" ht="18.75" x14ac:dyDescent="0.25">
      <c r="B73" s="5"/>
    </row>
  </sheetData>
  <mergeCells count="7">
    <mergeCell ref="M3:M5"/>
    <mergeCell ref="B3:B5"/>
    <mergeCell ref="H3:H5"/>
    <mergeCell ref="L3:L5"/>
    <mergeCell ref="I3:K4"/>
    <mergeCell ref="E3:G4"/>
    <mergeCell ref="C3:D4"/>
  </mergeCells>
  <pageMargins left="0.23622047244094491" right="0.23622047244094491" top="0.74803149606299213" bottom="0.74803149606299213" header="0.31496062992125984" footer="0.31496062992125984"/>
  <pageSetup paperSize="9" scale="80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36"/>
  <sheetViews>
    <sheetView topLeftCell="A10" workbookViewId="0">
      <selection activeCell="Q30" sqref="Q30"/>
    </sheetView>
  </sheetViews>
  <sheetFormatPr defaultRowHeight="15" x14ac:dyDescent="0.25"/>
  <cols>
    <col min="1" max="1" width="4.140625" customWidth="1"/>
    <col min="2" max="2" width="27.5703125" customWidth="1"/>
    <col min="3" max="3" width="12" customWidth="1"/>
    <col min="13" max="13" width="14" customWidth="1"/>
  </cols>
  <sheetData>
    <row r="2" spans="2:14" ht="18.75" x14ac:dyDescent="0.3">
      <c r="B2" s="41" t="s">
        <v>142</v>
      </c>
    </row>
    <row r="3" spans="2:14" x14ac:dyDescent="0.25">
      <c r="B3" s="60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2:14" x14ac:dyDescent="0.25">
      <c r="B4" s="60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2:14" x14ac:dyDescent="0.25">
      <c r="B5" s="60"/>
      <c r="C5" s="1"/>
      <c r="D5" s="1"/>
      <c r="E5" s="1"/>
      <c r="F5" s="1"/>
      <c r="G5" s="1"/>
      <c r="H5" s="59"/>
      <c r="I5" s="1"/>
      <c r="J5" s="1"/>
      <c r="K5" s="1"/>
      <c r="L5" s="59"/>
      <c r="M5" s="57"/>
    </row>
    <row r="6" spans="2:14" x14ac:dyDescent="0.25">
      <c r="B6" s="60"/>
      <c r="C6" s="3" t="s">
        <v>6</v>
      </c>
      <c r="D6" s="3" t="s">
        <v>7</v>
      </c>
      <c r="E6" s="3" t="s">
        <v>1</v>
      </c>
      <c r="F6" s="3" t="s">
        <v>2</v>
      </c>
      <c r="G6" s="3" t="s">
        <v>3</v>
      </c>
      <c r="H6" s="59"/>
      <c r="I6" s="3" t="s">
        <v>1</v>
      </c>
      <c r="J6" s="3" t="s">
        <v>2</v>
      </c>
      <c r="K6" s="3" t="s">
        <v>3</v>
      </c>
      <c r="L6" s="59"/>
      <c r="M6" s="57"/>
    </row>
    <row r="7" spans="2:14" ht="18.75" x14ac:dyDescent="0.25">
      <c r="B7" s="32" t="s">
        <v>18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2:14" ht="30" x14ac:dyDescent="0.25">
      <c r="B8" s="28" t="s">
        <v>119</v>
      </c>
      <c r="C8" s="33">
        <v>170</v>
      </c>
      <c r="D8" s="33">
        <v>180</v>
      </c>
      <c r="E8" s="33">
        <v>5.43</v>
      </c>
      <c r="F8" s="33">
        <v>4.92</v>
      </c>
      <c r="G8" s="33">
        <v>17.79</v>
      </c>
      <c r="H8" s="33">
        <v>137.13</v>
      </c>
      <c r="I8" s="33">
        <v>5.75</v>
      </c>
      <c r="J8" s="33">
        <v>5.21</v>
      </c>
      <c r="K8" s="33">
        <v>18.84</v>
      </c>
      <c r="L8" s="33">
        <v>145.19999999999999</v>
      </c>
      <c r="M8" s="33">
        <v>100</v>
      </c>
    </row>
    <row r="9" spans="2:14" x14ac:dyDescent="0.25">
      <c r="B9" s="22" t="s">
        <v>67</v>
      </c>
      <c r="C9" s="33">
        <v>5</v>
      </c>
      <c r="D9" s="33">
        <v>7</v>
      </c>
      <c r="E9" s="33">
        <v>3.63</v>
      </c>
      <c r="F9" s="33">
        <v>0.05</v>
      </c>
      <c r="G9" s="33">
        <v>7.0000000000000007E-2</v>
      </c>
      <c r="H9" s="33">
        <v>33.1</v>
      </c>
      <c r="I9" s="33">
        <v>5.08</v>
      </c>
      <c r="J9" s="33">
        <v>7.0000000000000007E-2</v>
      </c>
      <c r="K9" s="33">
        <v>0.1</v>
      </c>
      <c r="L9" s="33">
        <v>46.3</v>
      </c>
      <c r="M9" s="33"/>
      <c r="N9" s="6" t="s">
        <v>22</v>
      </c>
    </row>
    <row r="10" spans="2:14" x14ac:dyDescent="0.25">
      <c r="B10" s="22" t="s">
        <v>27</v>
      </c>
      <c r="C10" s="33">
        <v>4</v>
      </c>
      <c r="D10" s="33">
        <v>6</v>
      </c>
      <c r="E10" s="33">
        <v>0.94</v>
      </c>
      <c r="F10" s="33">
        <v>1.2</v>
      </c>
      <c r="G10" s="33" t="s">
        <v>127</v>
      </c>
      <c r="H10" s="33">
        <v>14.84</v>
      </c>
      <c r="I10" s="33">
        <v>1.4</v>
      </c>
      <c r="J10" s="33">
        <v>1.8</v>
      </c>
      <c r="K10" s="33" t="s">
        <v>127</v>
      </c>
      <c r="L10" s="33">
        <v>22.26</v>
      </c>
      <c r="M10" s="33"/>
      <c r="N10" s="7" t="s">
        <v>21</v>
      </c>
    </row>
    <row r="11" spans="2:14" x14ac:dyDescent="0.25">
      <c r="B11" s="22" t="s">
        <v>12</v>
      </c>
      <c r="C11" s="33">
        <v>20</v>
      </c>
      <c r="D11" s="33">
        <v>25</v>
      </c>
      <c r="E11" s="34">
        <v>1.54</v>
      </c>
      <c r="F11" s="34">
        <v>0.16</v>
      </c>
      <c r="G11" s="33">
        <v>9.9</v>
      </c>
      <c r="H11" s="33">
        <v>47.2</v>
      </c>
      <c r="I11" s="33">
        <v>1.93</v>
      </c>
      <c r="J11" s="33">
        <v>0.2</v>
      </c>
      <c r="K11" s="33">
        <v>12.4</v>
      </c>
      <c r="L11" s="33">
        <v>59</v>
      </c>
      <c r="M11" s="33"/>
      <c r="N11" s="7"/>
    </row>
    <row r="12" spans="2:14" ht="30" x14ac:dyDescent="0.25">
      <c r="B12" s="28" t="s">
        <v>69</v>
      </c>
      <c r="C12" s="33">
        <v>150</v>
      </c>
      <c r="D12" s="33">
        <v>180</v>
      </c>
      <c r="E12" s="33">
        <v>2.34</v>
      </c>
      <c r="F12" s="33">
        <v>2</v>
      </c>
      <c r="G12" s="33">
        <v>10.63</v>
      </c>
      <c r="H12" s="33">
        <v>70</v>
      </c>
      <c r="I12" s="33">
        <v>2.85</v>
      </c>
      <c r="J12" s="33">
        <v>2.41</v>
      </c>
      <c r="K12" s="33">
        <v>14.36</v>
      </c>
      <c r="L12" s="33">
        <v>91</v>
      </c>
      <c r="M12" s="33">
        <v>414</v>
      </c>
    </row>
    <row r="13" spans="2:14" x14ac:dyDescent="0.25">
      <c r="B13" s="22" t="s">
        <v>120</v>
      </c>
      <c r="C13" s="31">
        <f>SUM(C8:C12)</f>
        <v>349</v>
      </c>
      <c r="D13" s="31">
        <f t="shared" ref="D13:L13" si="0">SUM(D8:D12)</f>
        <v>398</v>
      </c>
      <c r="E13" s="31">
        <f t="shared" si="0"/>
        <v>13.879999999999999</v>
      </c>
      <c r="F13" s="31">
        <f t="shared" si="0"/>
        <v>8.33</v>
      </c>
      <c r="G13" s="31">
        <f t="shared" si="0"/>
        <v>38.39</v>
      </c>
      <c r="H13" s="31">
        <f t="shared" si="0"/>
        <v>302.27</v>
      </c>
      <c r="I13" s="31">
        <f t="shared" si="0"/>
        <v>17.010000000000002</v>
      </c>
      <c r="J13" s="31">
        <f t="shared" si="0"/>
        <v>9.6900000000000013</v>
      </c>
      <c r="K13" s="31">
        <f t="shared" si="0"/>
        <v>45.7</v>
      </c>
      <c r="L13" s="31">
        <f t="shared" si="0"/>
        <v>363.76</v>
      </c>
      <c r="M13" s="33"/>
      <c r="N13" s="44"/>
    </row>
    <row r="14" spans="2:14" ht="18.75" x14ac:dyDescent="0.3">
      <c r="B14" s="27" t="s">
        <v>56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2:14" x14ac:dyDescent="0.25">
      <c r="B15" s="22" t="s">
        <v>121</v>
      </c>
      <c r="C15" s="33">
        <v>95</v>
      </c>
      <c r="D15" s="33">
        <v>100</v>
      </c>
      <c r="E15" s="33">
        <v>0.38</v>
      </c>
      <c r="F15" s="33">
        <v>0.38</v>
      </c>
      <c r="G15" s="33">
        <v>9.32</v>
      </c>
      <c r="H15" s="33">
        <v>41.8</v>
      </c>
      <c r="I15" s="33">
        <v>0.4</v>
      </c>
      <c r="J15" s="33">
        <v>0.4</v>
      </c>
      <c r="K15" s="33">
        <v>9.8000000000000007</v>
      </c>
      <c r="L15" s="33">
        <v>44</v>
      </c>
      <c r="M15" s="33">
        <v>386</v>
      </c>
      <c r="N15" s="6"/>
    </row>
    <row r="16" spans="2:14" x14ac:dyDescent="0.25">
      <c r="B16" s="21" t="s">
        <v>37</v>
      </c>
      <c r="C16" s="31">
        <f t="shared" ref="C16:L16" si="1">SUM(C15:C15)</f>
        <v>95</v>
      </c>
      <c r="D16" s="31">
        <f t="shared" si="1"/>
        <v>100</v>
      </c>
      <c r="E16" s="31">
        <f t="shared" si="1"/>
        <v>0.38</v>
      </c>
      <c r="F16" s="31">
        <f t="shared" si="1"/>
        <v>0.38</v>
      </c>
      <c r="G16" s="31">
        <f t="shared" si="1"/>
        <v>9.32</v>
      </c>
      <c r="H16" s="31">
        <f t="shared" si="1"/>
        <v>41.8</v>
      </c>
      <c r="I16" s="31">
        <f t="shared" si="1"/>
        <v>0.4</v>
      </c>
      <c r="J16" s="31">
        <f t="shared" si="1"/>
        <v>0.4</v>
      </c>
      <c r="K16" s="31">
        <f t="shared" si="1"/>
        <v>9.8000000000000007</v>
      </c>
      <c r="L16" s="31">
        <f t="shared" si="1"/>
        <v>44</v>
      </c>
      <c r="M16" s="33"/>
      <c r="N16" s="44"/>
    </row>
    <row r="17" spans="2:17" ht="18.75" x14ac:dyDescent="0.3">
      <c r="B17" s="29" t="s">
        <v>11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2:17" x14ac:dyDescent="0.25">
      <c r="B18" s="22" t="s">
        <v>112</v>
      </c>
      <c r="C18" s="33">
        <v>150</v>
      </c>
      <c r="D18" s="33">
        <v>180</v>
      </c>
      <c r="E18" s="33">
        <v>5.9</v>
      </c>
      <c r="F18" s="33">
        <v>4.4000000000000004</v>
      </c>
      <c r="G18" s="33">
        <v>8.1999999999999993</v>
      </c>
      <c r="H18" s="33">
        <v>96</v>
      </c>
      <c r="I18" s="33">
        <v>7.1</v>
      </c>
      <c r="J18" s="33">
        <v>5.3</v>
      </c>
      <c r="K18" s="33">
        <v>9.8000000000000007</v>
      </c>
      <c r="L18" s="33">
        <v>115.2</v>
      </c>
      <c r="M18" s="33">
        <v>68</v>
      </c>
    </row>
    <row r="19" spans="2:17" x14ac:dyDescent="0.25">
      <c r="B19" s="22" t="s">
        <v>123</v>
      </c>
      <c r="C19" s="33">
        <v>160</v>
      </c>
      <c r="D19" s="33">
        <v>200</v>
      </c>
      <c r="E19" s="33">
        <v>15.2</v>
      </c>
      <c r="F19" s="33">
        <v>12.76</v>
      </c>
      <c r="G19" s="33">
        <v>26.76</v>
      </c>
      <c r="H19" s="33">
        <v>282</v>
      </c>
      <c r="I19" s="33">
        <v>19.3</v>
      </c>
      <c r="J19" s="33">
        <v>16.2</v>
      </c>
      <c r="K19" s="33">
        <v>34.799999999999997</v>
      </c>
      <c r="L19" s="33">
        <v>359</v>
      </c>
      <c r="M19" s="33">
        <v>321</v>
      </c>
    </row>
    <row r="20" spans="2:17" x14ac:dyDescent="0.25">
      <c r="B20" s="22" t="s">
        <v>60</v>
      </c>
      <c r="C20" s="33">
        <v>150</v>
      </c>
      <c r="D20" s="33">
        <v>200</v>
      </c>
      <c r="E20" s="33">
        <v>0.32</v>
      </c>
      <c r="F20" s="33">
        <v>1.4999999999999999E-2</v>
      </c>
      <c r="G20" s="33">
        <v>20.82</v>
      </c>
      <c r="H20" s="33">
        <v>84.75</v>
      </c>
      <c r="I20" s="33">
        <v>0.44</v>
      </c>
      <c r="J20" s="33">
        <v>0.02</v>
      </c>
      <c r="K20" s="33">
        <v>27.77</v>
      </c>
      <c r="L20" s="33">
        <v>113</v>
      </c>
      <c r="M20" s="33">
        <v>394</v>
      </c>
    </row>
    <row r="21" spans="2:17" x14ac:dyDescent="0.25">
      <c r="B21" s="22" t="s">
        <v>61</v>
      </c>
      <c r="C21" s="33">
        <v>35</v>
      </c>
      <c r="D21" s="33">
        <v>45</v>
      </c>
      <c r="E21" s="33">
        <v>2.5499999999999998</v>
      </c>
      <c r="F21" s="33">
        <v>0.45</v>
      </c>
      <c r="G21" s="33">
        <v>12.74</v>
      </c>
      <c r="H21" s="33">
        <v>65.400000000000006</v>
      </c>
      <c r="I21" s="33">
        <v>3.29</v>
      </c>
      <c r="J21" s="33">
        <v>0.57999999999999996</v>
      </c>
      <c r="K21" s="33">
        <v>16.38</v>
      </c>
      <c r="L21" s="33">
        <v>84.5</v>
      </c>
      <c r="M21" s="33"/>
    </row>
    <row r="22" spans="2:17" x14ac:dyDescent="0.25">
      <c r="B22" s="22" t="s">
        <v>96</v>
      </c>
      <c r="C22" s="33">
        <v>45</v>
      </c>
      <c r="D22" s="33">
        <v>60</v>
      </c>
      <c r="E22" s="33">
        <f>0.38/5*45</f>
        <v>3.42</v>
      </c>
      <c r="F22" s="33">
        <f>0.04/5*45</f>
        <v>0.36</v>
      </c>
      <c r="G22" s="33">
        <f>2.5/5*45</f>
        <v>22.5</v>
      </c>
      <c r="H22" s="33">
        <f>11.8/5*45</f>
        <v>106.20000000000002</v>
      </c>
      <c r="I22" s="33">
        <f>0.75/10*60</f>
        <v>4.5</v>
      </c>
      <c r="J22" s="33">
        <f>0.08/10*60</f>
        <v>0.48</v>
      </c>
      <c r="K22" s="33">
        <f>5/10*60</f>
        <v>30</v>
      </c>
      <c r="L22" s="33">
        <f>23.6/10*60</f>
        <v>141.60000000000002</v>
      </c>
      <c r="M22" s="33"/>
    </row>
    <row r="23" spans="2:17" x14ac:dyDescent="0.25">
      <c r="B23" s="21" t="s">
        <v>30</v>
      </c>
      <c r="C23" s="31">
        <f>SUM(C18:C22)</f>
        <v>540</v>
      </c>
      <c r="D23" s="31">
        <f t="shared" ref="D23:L23" si="2">SUM(D18:D22)</f>
        <v>685</v>
      </c>
      <c r="E23" s="31">
        <f t="shared" si="2"/>
        <v>27.39</v>
      </c>
      <c r="F23" s="31">
        <f t="shared" si="2"/>
        <v>17.984999999999999</v>
      </c>
      <c r="G23" s="31">
        <f t="shared" si="2"/>
        <v>91.02</v>
      </c>
      <c r="H23" s="31">
        <f t="shared" si="2"/>
        <v>634.35</v>
      </c>
      <c r="I23" s="31">
        <f t="shared" si="2"/>
        <v>34.629999999999995</v>
      </c>
      <c r="J23" s="31">
        <f t="shared" si="2"/>
        <v>22.58</v>
      </c>
      <c r="K23" s="31">
        <f t="shared" si="2"/>
        <v>118.74999999999999</v>
      </c>
      <c r="L23" s="31">
        <f t="shared" si="2"/>
        <v>813.30000000000007</v>
      </c>
      <c r="M23" s="33"/>
      <c r="N23" s="44"/>
    </row>
    <row r="24" spans="2:17" ht="18.75" x14ac:dyDescent="0.3">
      <c r="B24" s="29" t="s">
        <v>17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2:17" x14ac:dyDescent="0.25">
      <c r="B25" s="22" t="s">
        <v>79</v>
      </c>
      <c r="C25" s="33">
        <v>150</v>
      </c>
      <c r="D25" s="33">
        <v>200</v>
      </c>
      <c r="E25" s="33">
        <v>3.91</v>
      </c>
      <c r="F25" s="33">
        <v>3.37</v>
      </c>
      <c r="G25" s="56">
        <v>5.67</v>
      </c>
      <c r="H25" s="33">
        <v>69</v>
      </c>
      <c r="I25" s="33">
        <v>5.22</v>
      </c>
      <c r="J25" s="33">
        <v>4.5</v>
      </c>
      <c r="K25" s="33">
        <v>7.56</v>
      </c>
      <c r="L25" s="33">
        <v>92</v>
      </c>
      <c r="M25" s="33">
        <v>420</v>
      </c>
      <c r="Q25" s="61"/>
    </row>
    <row r="26" spans="2:17" x14ac:dyDescent="0.25">
      <c r="B26" s="23" t="s">
        <v>74</v>
      </c>
      <c r="C26" s="36">
        <v>12</v>
      </c>
      <c r="D26" s="33">
        <v>20</v>
      </c>
      <c r="E26" s="33">
        <v>0.9</v>
      </c>
      <c r="F26" s="33">
        <v>1.92</v>
      </c>
      <c r="G26" s="33">
        <v>8.0399999999999991</v>
      </c>
      <c r="H26" s="33">
        <v>52.8</v>
      </c>
      <c r="I26" s="33">
        <v>1.5</v>
      </c>
      <c r="J26" s="33">
        <v>3.2</v>
      </c>
      <c r="K26" s="33">
        <v>13.4</v>
      </c>
      <c r="L26" s="33">
        <v>88</v>
      </c>
      <c r="M26" s="33"/>
      <c r="Q26" s="61"/>
    </row>
    <row r="27" spans="2:17" x14ac:dyDescent="0.25">
      <c r="B27" s="21" t="s">
        <v>29</v>
      </c>
      <c r="C27" s="31">
        <f>SUM(C25:C26)</f>
        <v>162</v>
      </c>
      <c r="D27" s="31">
        <f t="shared" ref="D27:L27" si="3">SUM(D25:D26)</f>
        <v>220</v>
      </c>
      <c r="E27" s="31">
        <f t="shared" si="3"/>
        <v>4.8100000000000005</v>
      </c>
      <c r="F27" s="31">
        <f t="shared" si="3"/>
        <v>5.29</v>
      </c>
      <c r="G27" s="31">
        <f t="shared" si="3"/>
        <v>13.709999999999999</v>
      </c>
      <c r="H27" s="31">
        <f t="shared" si="3"/>
        <v>121.8</v>
      </c>
      <c r="I27" s="31">
        <f t="shared" si="3"/>
        <v>6.72</v>
      </c>
      <c r="J27" s="31">
        <f t="shared" si="3"/>
        <v>7.7</v>
      </c>
      <c r="K27" s="31">
        <f t="shared" si="3"/>
        <v>20.96</v>
      </c>
      <c r="L27" s="31">
        <f t="shared" si="3"/>
        <v>180</v>
      </c>
      <c r="M27" s="33"/>
      <c r="N27" s="44"/>
    </row>
    <row r="28" spans="2:17" ht="18.75" x14ac:dyDescent="0.3">
      <c r="B28" s="29" t="s">
        <v>36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2:17" x14ac:dyDescent="0.25">
      <c r="B29" s="22" t="s">
        <v>116</v>
      </c>
      <c r="C29" s="33">
        <v>80</v>
      </c>
      <c r="D29" s="33">
        <v>100</v>
      </c>
      <c r="E29" s="33">
        <v>4.0199999999999996</v>
      </c>
      <c r="F29" s="33">
        <v>1.49</v>
      </c>
      <c r="G29" s="33">
        <v>38.26</v>
      </c>
      <c r="H29" s="33">
        <v>188.6</v>
      </c>
      <c r="I29" s="33">
        <v>5.03</v>
      </c>
      <c r="J29" s="33">
        <v>1.63</v>
      </c>
      <c r="K29" s="33">
        <v>47.8</v>
      </c>
      <c r="L29" s="33">
        <v>236</v>
      </c>
      <c r="M29" s="33"/>
    </row>
    <row r="30" spans="2:17" ht="30" x14ac:dyDescent="0.25">
      <c r="B30" s="28" t="s">
        <v>117</v>
      </c>
      <c r="C30" s="33">
        <v>100</v>
      </c>
      <c r="D30" s="33"/>
      <c r="E30" s="33"/>
      <c r="F30" s="33"/>
      <c r="G30" s="33">
        <v>3</v>
      </c>
      <c r="H30" s="33">
        <v>12</v>
      </c>
      <c r="I30" s="33"/>
      <c r="J30" s="33"/>
      <c r="K30" s="33"/>
      <c r="L30" s="33"/>
      <c r="M30" s="33"/>
    </row>
    <row r="31" spans="2:17" x14ac:dyDescent="0.25">
      <c r="B31" s="28" t="s">
        <v>118</v>
      </c>
      <c r="C31" s="33"/>
      <c r="D31" s="33">
        <v>100</v>
      </c>
      <c r="E31" s="33"/>
      <c r="F31" s="33"/>
      <c r="G31" s="33"/>
      <c r="H31" s="33"/>
      <c r="I31" s="33">
        <v>3</v>
      </c>
      <c r="J31" s="33"/>
      <c r="K31" s="33">
        <v>6</v>
      </c>
      <c r="L31" s="33">
        <v>35</v>
      </c>
      <c r="M31" s="33"/>
    </row>
    <row r="32" spans="2:17" x14ac:dyDescent="0.25">
      <c r="B32" s="22" t="s">
        <v>96</v>
      </c>
      <c r="C32" s="33">
        <v>40</v>
      </c>
      <c r="D32" s="33">
        <v>50</v>
      </c>
      <c r="E32" s="33">
        <v>3.08</v>
      </c>
      <c r="F32" s="33">
        <v>0.32</v>
      </c>
      <c r="G32" s="33">
        <v>19.8</v>
      </c>
      <c r="H32" s="33">
        <v>94.4</v>
      </c>
      <c r="I32" s="33">
        <v>3.85</v>
      </c>
      <c r="J32" s="33">
        <v>0.4</v>
      </c>
      <c r="K32" s="33">
        <v>24.75</v>
      </c>
      <c r="L32" s="33">
        <v>118</v>
      </c>
      <c r="M32" s="33"/>
    </row>
    <row r="33" spans="2:14" x14ac:dyDescent="0.25">
      <c r="B33" s="22" t="s">
        <v>55</v>
      </c>
      <c r="C33" s="33">
        <v>170</v>
      </c>
      <c r="D33" s="33">
        <v>200</v>
      </c>
      <c r="E33" s="34"/>
      <c r="F33" s="34"/>
      <c r="G33" s="33">
        <v>19.55</v>
      </c>
      <c r="H33" s="33">
        <v>78.2</v>
      </c>
      <c r="I33" s="34"/>
      <c r="J33" s="34"/>
      <c r="K33" s="55">
        <v>23</v>
      </c>
      <c r="L33" s="55">
        <v>92</v>
      </c>
      <c r="M33" s="33"/>
      <c r="N33" s="44"/>
    </row>
    <row r="34" spans="2:14" x14ac:dyDescent="0.25">
      <c r="B34" s="21" t="s">
        <v>33</v>
      </c>
      <c r="C34" s="31">
        <f>SUM(C29:C33)</f>
        <v>390</v>
      </c>
      <c r="D34" s="31">
        <f t="shared" ref="D34:L34" si="4">SUM(D29:D33)</f>
        <v>450</v>
      </c>
      <c r="E34" s="31">
        <f t="shared" si="4"/>
        <v>7.1</v>
      </c>
      <c r="F34" s="31">
        <f t="shared" si="4"/>
        <v>1.81</v>
      </c>
      <c r="G34" s="31">
        <f t="shared" si="4"/>
        <v>80.61</v>
      </c>
      <c r="H34" s="31">
        <f t="shared" si="4"/>
        <v>373.2</v>
      </c>
      <c r="I34" s="31">
        <f t="shared" si="4"/>
        <v>11.88</v>
      </c>
      <c r="J34" s="31">
        <f t="shared" si="4"/>
        <v>2.0299999999999998</v>
      </c>
      <c r="K34" s="31">
        <f t="shared" si="4"/>
        <v>101.55</v>
      </c>
      <c r="L34" s="31">
        <f t="shared" si="4"/>
        <v>481</v>
      </c>
      <c r="M34" s="33"/>
    </row>
    <row r="35" spans="2:14" x14ac:dyDescent="0.25">
      <c r="B35" s="22" t="s">
        <v>21</v>
      </c>
      <c r="C35" s="31">
        <f t="shared" ref="C35:L35" si="5">C13+C16+C23+C27+C34</f>
        <v>1536</v>
      </c>
      <c r="D35" s="31">
        <f t="shared" si="5"/>
        <v>1853</v>
      </c>
      <c r="E35" s="31">
        <f t="shared" si="5"/>
        <v>53.56</v>
      </c>
      <c r="F35" s="31">
        <f t="shared" si="5"/>
        <v>33.795000000000002</v>
      </c>
      <c r="G35" s="31">
        <f t="shared" si="5"/>
        <v>233.05</v>
      </c>
      <c r="H35" s="31">
        <f t="shared" si="5"/>
        <v>1473.42</v>
      </c>
      <c r="I35" s="31">
        <f t="shared" si="5"/>
        <v>70.639999999999986</v>
      </c>
      <c r="J35" s="31">
        <f t="shared" si="5"/>
        <v>42.400000000000006</v>
      </c>
      <c r="K35" s="31">
        <f t="shared" si="5"/>
        <v>296.76</v>
      </c>
      <c r="L35" s="31">
        <f t="shared" si="5"/>
        <v>1882.06</v>
      </c>
      <c r="M35" s="33"/>
    </row>
    <row r="36" spans="2:14" ht="18.75" x14ac:dyDescent="0.3">
      <c r="B36" s="41" t="s">
        <v>21</v>
      </c>
      <c r="C36" s="49"/>
      <c r="D36" s="49"/>
      <c r="E36" s="50"/>
      <c r="F36" s="50"/>
      <c r="G36" s="50"/>
      <c r="H36" s="50"/>
      <c r="I36" s="50"/>
      <c r="J36" s="50"/>
      <c r="K36" s="50"/>
      <c r="L36" s="50"/>
      <c r="M36" s="49"/>
    </row>
  </sheetData>
  <mergeCells count="7">
    <mergeCell ref="M3:M6"/>
    <mergeCell ref="B3:B6"/>
    <mergeCell ref="C3:D4"/>
    <mergeCell ref="E3:G4"/>
    <mergeCell ref="H3:H6"/>
    <mergeCell ref="I3:K4"/>
    <mergeCell ref="L3:L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85"/>
  <sheetViews>
    <sheetView topLeftCell="A19" workbookViewId="0">
      <selection activeCell="C15" sqref="C15:M15"/>
    </sheetView>
  </sheetViews>
  <sheetFormatPr defaultRowHeight="15" x14ac:dyDescent="0.25"/>
  <cols>
    <col min="1" max="1" width="4.140625" customWidth="1"/>
    <col min="2" max="2" width="29.28515625" customWidth="1"/>
    <col min="3" max="3" width="13.85546875" customWidth="1"/>
    <col min="4" max="5" width="11.140625" customWidth="1"/>
    <col min="6" max="6" width="10.85546875" customWidth="1"/>
    <col min="8" max="8" width="12.140625" customWidth="1"/>
    <col min="12" max="12" width="12.28515625" customWidth="1"/>
    <col min="13" max="13" width="14" customWidth="1"/>
  </cols>
  <sheetData>
    <row r="2" spans="2:14" ht="18.75" x14ac:dyDescent="0.3">
      <c r="B2" s="41" t="s">
        <v>134</v>
      </c>
    </row>
    <row r="3" spans="2:14" ht="15" customHeight="1" x14ac:dyDescent="0.25">
      <c r="B3" s="58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2:14" x14ac:dyDescent="0.25">
      <c r="B4" s="58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2:14" x14ac:dyDescent="0.25">
      <c r="B5" s="58"/>
      <c r="C5" s="3" t="s">
        <v>6</v>
      </c>
      <c r="D5" s="3" t="s">
        <v>7</v>
      </c>
      <c r="E5" s="3" t="s">
        <v>1</v>
      </c>
      <c r="F5" s="3" t="s">
        <v>2</v>
      </c>
      <c r="G5" s="3" t="s">
        <v>3</v>
      </c>
      <c r="H5" s="59"/>
      <c r="I5" s="3" t="s">
        <v>1</v>
      </c>
      <c r="J5" s="3" t="s">
        <v>2</v>
      </c>
      <c r="K5" s="3" t="s">
        <v>3</v>
      </c>
      <c r="L5" s="59"/>
      <c r="M5" s="57"/>
    </row>
    <row r="6" spans="2:14" ht="18.75" x14ac:dyDescent="0.25">
      <c r="B6" s="32" t="s">
        <v>18</v>
      </c>
      <c r="C6" s="3"/>
      <c r="D6" s="3" t="s">
        <v>21</v>
      </c>
      <c r="E6" s="3"/>
      <c r="F6" s="3"/>
      <c r="G6" s="3"/>
      <c r="H6" s="2"/>
      <c r="I6" s="3" t="s">
        <v>21</v>
      </c>
      <c r="J6" s="3" t="s">
        <v>21</v>
      </c>
      <c r="K6" s="3" t="s">
        <v>21</v>
      </c>
      <c r="L6" s="3"/>
      <c r="M6" s="1"/>
    </row>
    <row r="7" spans="2:14" x14ac:dyDescent="0.25">
      <c r="B7" s="22" t="s">
        <v>51</v>
      </c>
      <c r="C7" s="33">
        <v>150</v>
      </c>
      <c r="D7" s="33">
        <v>160</v>
      </c>
      <c r="E7" s="33">
        <v>22.71</v>
      </c>
      <c r="F7" s="33">
        <v>16.14</v>
      </c>
      <c r="G7" s="33">
        <v>36.5</v>
      </c>
      <c r="H7" s="33">
        <v>382.5</v>
      </c>
      <c r="I7" s="33">
        <v>24.22</v>
      </c>
      <c r="J7" s="33">
        <v>17.21</v>
      </c>
      <c r="K7" s="33">
        <v>38.9</v>
      </c>
      <c r="L7" s="33">
        <v>408</v>
      </c>
      <c r="M7" s="33">
        <v>249</v>
      </c>
    </row>
    <row r="8" spans="2:14" x14ac:dyDescent="0.25">
      <c r="B8" s="22" t="s">
        <v>52</v>
      </c>
      <c r="C8" s="33">
        <v>20</v>
      </c>
      <c r="D8" s="33">
        <v>20</v>
      </c>
      <c r="E8" s="33">
        <v>0.28000000000000003</v>
      </c>
      <c r="F8" s="33">
        <v>0.8</v>
      </c>
      <c r="G8" s="33">
        <v>1.17</v>
      </c>
      <c r="H8" s="33">
        <v>14.8</v>
      </c>
      <c r="I8" s="33">
        <v>0.28000000000000003</v>
      </c>
      <c r="J8" s="33">
        <v>0.8</v>
      </c>
      <c r="K8" s="33">
        <v>1.17</v>
      </c>
      <c r="L8" s="33">
        <v>14.8</v>
      </c>
      <c r="M8" s="33">
        <v>369</v>
      </c>
    </row>
    <row r="9" spans="2:14" x14ac:dyDescent="0.25">
      <c r="B9" s="22" t="s">
        <v>34</v>
      </c>
      <c r="C9" s="33">
        <v>5</v>
      </c>
      <c r="D9" s="33">
        <v>7</v>
      </c>
      <c r="E9" s="33">
        <v>3.63</v>
      </c>
      <c r="F9" s="33">
        <v>0.05</v>
      </c>
      <c r="G9" s="33">
        <v>7.0000000000000007E-2</v>
      </c>
      <c r="H9" s="33">
        <v>33.1</v>
      </c>
      <c r="I9" s="33">
        <v>5.08</v>
      </c>
      <c r="J9" s="33">
        <v>7.0000000000000007E-2</v>
      </c>
      <c r="K9" s="33">
        <v>0.1</v>
      </c>
      <c r="L9" s="33">
        <v>46.3</v>
      </c>
      <c r="M9" s="33"/>
      <c r="N9" s="6" t="s">
        <v>21</v>
      </c>
    </row>
    <row r="10" spans="2:14" x14ac:dyDescent="0.25">
      <c r="B10" s="22" t="s">
        <v>53</v>
      </c>
      <c r="C10" s="33">
        <v>4</v>
      </c>
      <c r="D10" s="33">
        <v>6</v>
      </c>
      <c r="E10" s="33">
        <v>0.94</v>
      </c>
      <c r="F10" s="33">
        <v>1.2</v>
      </c>
      <c r="G10" s="33" t="s">
        <v>127</v>
      </c>
      <c r="H10" s="33">
        <v>14.84</v>
      </c>
      <c r="I10" s="33">
        <v>1.4</v>
      </c>
      <c r="J10" s="33">
        <v>1.8</v>
      </c>
      <c r="K10" s="33" t="s">
        <v>127</v>
      </c>
      <c r="L10" s="33">
        <v>22.26</v>
      </c>
      <c r="M10" s="33"/>
      <c r="N10" s="6"/>
    </row>
    <row r="11" spans="2:14" x14ac:dyDescent="0.25">
      <c r="B11" s="22" t="s">
        <v>12</v>
      </c>
      <c r="C11" s="33">
        <v>20</v>
      </c>
      <c r="D11" s="33">
        <v>25</v>
      </c>
      <c r="E11" s="34">
        <v>1.54</v>
      </c>
      <c r="F11" s="34">
        <v>0.16</v>
      </c>
      <c r="G11" s="33">
        <v>9.9</v>
      </c>
      <c r="H11" s="33">
        <v>47.2</v>
      </c>
      <c r="I11" s="33">
        <v>1.93</v>
      </c>
      <c r="J11" s="33">
        <v>0.2</v>
      </c>
      <c r="K11" s="33">
        <v>12.4</v>
      </c>
      <c r="L11" s="33">
        <v>59</v>
      </c>
      <c r="M11" s="33"/>
    </row>
    <row r="12" spans="2:14" x14ac:dyDescent="0.25">
      <c r="B12" s="22" t="s">
        <v>54</v>
      </c>
      <c r="C12" s="33">
        <v>150</v>
      </c>
      <c r="D12" s="33">
        <v>180</v>
      </c>
      <c r="E12" s="34">
        <v>3.15</v>
      </c>
      <c r="F12" s="34">
        <v>2.72</v>
      </c>
      <c r="G12" s="33">
        <v>12.96</v>
      </c>
      <c r="H12" s="33">
        <v>89</v>
      </c>
      <c r="I12" s="33">
        <v>3.67</v>
      </c>
      <c r="J12" s="33">
        <v>3.19</v>
      </c>
      <c r="K12" s="33">
        <v>15.82</v>
      </c>
      <c r="L12" s="33">
        <v>107</v>
      </c>
      <c r="M12" s="33">
        <v>416</v>
      </c>
    </row>
    <row r="13" spans="2:14" x14ac:dyDescent="0.25">
      <c r="B13" s="21" t="s">
        <v>25</v>
      </c>
      <c r="C13" s="31">
        <f>SUM(C7:C12)</f>
        <v>349</v>
      </c>
      <c r="D13" s="31">
        <f t="shared" ref="D13:L13" si="0">SUM(D7:D12)</f>
        <v>398</v>
      </c>
      <c r="E13" s="31">
        <f t="shared" si="0"/>
        <v>32.25</v>
      </c>
      <c r="F13" s="31">
        <f t="shared" si="0"/>
        <v>21.07</v>
      </c>
      <c r="G13" s="31">
        <f t="shared" si="0"/>
        <v>60.6</v>
      </c>
      <c r="H13" s="31">
        <f>SUM(H7:H12)</f>
        <v>581.44000000000005</v>
      </c>
      <c r="I13" s="31">
        <f t="shared" si="0"/>
        <v>36.58</v>
      </c>
      <c r="J13" s="31">
        <f t="shared" si="0"/>
        <v>23.270000000000003</v>
      </c>
      <c r="K13" s="31">
        <f t="shared" si="0"/>
        <v>68.39</v>
      </c>
      <c r="L13" s="31">
        <f t="shared" si="0"/>
        <v>657.36</v>
      </c>
      <c r="M13" s="33"/>
    </row>
    <row r="14" spans="2:14" ht="18.75" x14ac:dyDescent="0.3">
      <c r="B14" s="27" t="s">
        <v>56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2:14" x14ac:dyDescent="0.25">
      <c r="B15" s="22" t="s">
        <v>20</v>
      </c>
      <c r="C15" s="33">
        <v>95</v>
      </c>
      <c r="D15" s="33">
        <v>100</v>
      </c>
      <c r="E15" s="33">
        <v>0.38</v>
      </c>
      <c r="F15" s="33">
        <v>0.28000000000000003</v>
      </c>
      <c r="G15" s="33">
        <v>9.7799999999999994</v>
      </c>
      <c r="H15" s="33">
        <v>43.7</v>
      </c>
      <c r="I15" s="33">
        <v>0.4</v>
      </c>
      <c r="J15" s="33">
        <v>0.3</v>
      </c>
      <c r="K15" s="33">
        <v>10.3</v>
      </c>
      <c r="L15" s="33">
        <v>46</v>
      </c>
      <c r="M15" s="33">
        <v>386</v>
      </c>
    </row>
    <row r="16" spans="2:14" x14ac:dyDescent="0.25">
      <c r="B16" s="21" t="s">
        <v>25</v>
      </c>
      <c r="C16" s="31">
        <f t="shared" ref="C16:L16" si="1">SUM(C15:C15)</f>
        <v>95</v>
      </c>
      <c r="D16" s="31">
        <f t="shared" si="1"/>
        <v>100</v>
      </c>
      <c r="E16" s="31">
        <f t="shared" si="1"/>
        <v>0.38</v>
      </c>
      <c r="F16" s="31">
        <f t="shared" si="1"/>
        <v>0.28000000000000003</v>
      </c>
      <c r="G16" s="31">
        <f t="shared" si="1"/>
        <v>9.7799999999999994</v>
      </c>
      <c r="H16" s="31">
        <f t="shared" si="1"/>
        <v>43.7</v>
      </c>
      <c r="I16" s="31">
        <f t="shared" si="1"/>
        <v>0.4</v>
      </c>
      <c r="J16" s="31">
        <f t="shared" si="1"/>
        <v>0.3</v>
      </c>
      <c r="K16" s="31">
        <f t="shared" si="1"/>
        <v>10.3</v>
      </c>
      <c r="L16" s="31">
        <f t="shared" si="1"/>
        <v>46</v>
      </c>
      <c r="M16" s="33"/>
    </row>
    <row r="17" spans="2:14" x14ac:dyDescent="0.25">
      <c r="B17" s="21" t="s">
        <v>132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3"/>
    </row>
    <row r="18" spans="2:14" ht="30" x14ac:dyDescent="0.25">
      <c r="B18" s="28" t="s">
        <v>146</v>
      </c>
      <c r="C18" s="33">
        <v>150</v>
      </c>
      <c r="D18" s="33">
        <v>180</v>
      </c>
      <c r="E18" s="33">
        <v>1.75</v>
      </c>
      <c r="F18" s="33">
        <v>1.94</v>
      </c>
      <c r="G18" s="33">
        <v>8.9499999999999993</v>
      </c>
      <c r="H18" s="33">
        <v>61.35</v>
      </c>
      <c r="I18" s="33">
        <v>2.09</v>
      </c>
      <c r="J18" s="33">
        <v>2.4</v>
      </c>
      <c r="K18" s="33">
        <v>10.7</v>
      </c>
      <c r="L18" s="33">
        <v>73.62</v>
      </c>
      <c r="M18" s="33"/>
      <c r="N18" s="6"/>
    </row>
    <row r="19" spans="2:14" ht="31.5" customHeight="1" x14ac:dyDescent="0.25">
      <c r="B19" s="28" t="s">
        <v>45</v>
      </c>
      <c r="C19" s="33">
        <v>130</v>
      </c>
      <c r="D19" s="33">
        <v>170</v>
      </c>
      <c r="E19" s="33">
        <v>9.65</v>
      </c>
      <c r="F19" s="33">
        <v>7.1</v>
      </c>
      <c r="G19" s="33">
        <v>22.1</v>
      </c>
      <c r="H19" s="33">
        <v>191.7</v>
      </c>
      <c r="I19" s="33">
        <v>12.6</v>
      </c>
      <c r="J19" s="33">
        <v>9.3000000000000007</v>
      </c>
      <c r="K19" s="33">
        <v>28.9</v>
      </c>
      <c r="L19" s="33">
        <v>250.7</v>
      </c>
      <c r="M19" s="33">
        <v>308</v>
      </c>
    </row>
    <row r="20" spans="2:14" x14ac:dyDescent="0.25">
      <c r="B20" s="22" t="s">
        <v>46</v>
      </c>
      <c r="C20" s="33">
        <v>20</v>
      </c>
      <c r="D20" s="33">
        <v>20</v>
      </c>
      <c r="E20" s="33">
        <v>0.23</v>
      </c>
      <c r="F20" s="33">
        <v>0.8</v>
      </c>
      <c r="G20" s="33">
        <v>1.6</v>
      </c>
      <c r="H20" s="33">
        <v>14.9</v>
      </c>
      <c r="I20" s="33">
        <v>0.23</v>
      </c>
      <c r="J20" s="33">
        <v>0.8</v>
      </c>
      <c r="K20" s="33">
        <v>1.6</v>
      </c>
      <c r="L20" s="33">
        <v>14.9</v>
      </c>
      <c r="M20" s="33">
        <v>366</v>
      </c>
    </row>
    <row r="21" spans="2:14" x14ac:dyDescent="0.25">
      <c r="B21" s="22" t="s">
        <v>12</v>
      </c>
      <c r="C21" s="33">
        <v>5</v>
      </c>
      <c r="D21" s="33">
        <v>10</v>
      </c>
      <c r="E21" s="33">
        <v>0.38</v>
      </c>
      <c r="F21" s="33">
        <v>0.04</v>
      </c>
      <c r="G21" s="33">
        <v>2.5</v>
      </c>
      <c r="H21" s="33">
        <v>11.8</v>
      </c>
      <c r="I21" s="33">
        <v>0.75</v>
      </c>
      <c r="J21" s="33">
        <v>0.08</v>
      </c>
      <c r="K21" s="33">
        <v>5</v>
      </c>
      <c r="L21" s="33">
        <v>23.6</v>
      </c>
      <c r="M21" s="33"/>
    </row>
    <row r="22" spans="2:14" x14ac:dyDescent="0.25">
      <c r="B22" s="22" t="s">
        <v>13</v>
      </c>
      <c r="C22" s="33">
        <v>35</v>
      </c>
      <c r="D22" s="33">
        <v>45</v>
      </c>
      <c r="E22" s="33">
        <v>2.5499999999999998</v>
      </c>
      <c r="F22" s="33">
        <v>0.45</v>
      </c>
      <c r="G22" s="33">
        <v>12.74</v>
      </c>
      <c r="H22" s="33">
        <v>65.400000000000006</v>
      </c>
      <c r="I22" s="33">
        <v>3.29</v>
      </c>
      <c r="J22" s="33">
        <v>0.57999999999999996</v>
      </c>
      <c r="K22" s="33">
        <v>16.38</v>
      </c>
      <c r="L22" s="33">
        <v>84.15</v>
      </c>
      <c r="M22" s="33"/>
    </row>
    <row r="23" spans="2:14" x14ac:dyDescent="0.25">
      <c r="B23" s="22" t="s">
        <v>60</v>
      </c>
      <c r="C23" s="33">
        <v>150</v>
      </c>
      <c r="D23" s="33">
        <v>180</v>
      </c>
      <c r="E23" s="33">
        <v>0.32</v>
      </c>
      <c r="F23" s="33">
        <v>1.4999999999999999E-2</v>
      </c>
      <c r="G23" s="33">
        <v>20.82</v>
      </c>
      <c r="H23" s="33">
        <v>84.75</v>
      </c>
      <c r="I23" s="33">
        <v>0.39</v>
      </c>
      <c r="J23" s="33">
        <v>1.7999999999999999E-2</v>
      </c>
      <c r="K23" s="33">
        <v>24.99</v>
      </c>
      <c r="L23" s="33">
        <v>101.7</v>
      </c>
      <c r="M23" s="33">
        <v>395</v>
      </c>
      <c r="N23" s="6"/>
    </row>
    <row r="24" spans="2:14" ht="15.75" x14ac:dyDescent="0.25">
      <c r="B24" s="21" t="s">
        <v>30</v>
      </c>
      <c r="C24" s="51">
        <f t="shared" ref="C24:L24" si="2">SUM(C19:C23)</f>
        <v>340</v>
      </c>
      <c r="D24" s="51">
        <f t="shared" si="2"/>
        <v>425</v>
      </c>
      <c r="E24" s="51">
        <f t="shared" si="2"/>
        <v>13.130000000000003</v>
      </c>
      <c r="F24" s="51">
        <f t="shared" si="2"/>
        <v>8.4049999999999994</v>
      </c>
      <c r="G24" s="51">
        <f t="shared" si="2"/>
        <v>59.760000000000005</v>
      </c>
      <c r="H24" s="51">
        <f t="shared" si="2"/>
        <v>368.55</v>
      </c>
      <c r="I24" s="51">
        <f t="shared" si="2"/>
        <v>17.260000000000002</v>
      </c>
      <c r="J24" s="51">
        <f t="shared" si="2"/>
        <v>10.778000000000002</v>
      </c>
      <c r="K24" s="51">
        <f t="shared" si="2"/>
        <v>76.86999999999999</v>
      </c>
      <c r="L24" s="51">
        <f t="shared" si="2"/>
        <v>475.05</v>
      </c>
      <c r="M24" s="33"/>
    </row>
    <row r="25" spans="2:14" ht="18.75" x14ac:dyDescent="0.3">
      <c r="B25" s="29" t="s">
        <v>17</v>
      </c>
      <c r="C25" s="33"/>
      <c r="D25" s="33"/>
      <c r="E25" s="33"/>
      <c r="F25" s="33"/>
      <c r="G25" s="33"/>
      <c r="H25" s="36"/>
      <c r="I25" s="36"/>
      <c r="J25" s="36"/>
      <c r="K25" s="33"/>
      <c r="L25" s="33"/>
      <c r="M25" s="33"/>
    </row>
    <row r="26" spans="2:14" x14ac:dyDescent="0.25">
      <c r="B26" s="22" t="s">
        <v>62</v>
      </c>
      <c r="C26" s="33">
        <v>170</v>
      </c>
      <c r="D26" s="33">
        <v>200</v>
      </c>
      <c r="E26" s="33">
        <v>0.12</v>
      </c>
      <c r="F26" s="33">
        <v>3.4000000000000002E-2</v>
      </c>
      <c r="G26" s="33">
        <v>23.37</v>
      </c>
      <c r="H26" s="36">
        <v>94.18</v>
      </c>
      <c r="I26" s="33">
        <v>0.14000000000000001</v>
      </c>
      <c r="J26" s="33">
        <v>4.0000000000000001E-3</v>
      </c>
      <c r="K26" s="33">
        <v>77.5</v>
      </c>
      <c r="L26" s="33">
        <v>110.8</v>
      </c>
      <c r="M26" s="33">
        <v>396</v>
      </c>
    </row>
    <row r="27" spans="2:14" x14ac:dyDescent="0.25">
      <c r="B27" s="22" t="s">
        <v>63</v>
      </c>
      <c r="C27" s="33">
        <v>24</v>
      </c>
      <c r="D27" s="33">
        <v>40</v>
      </c>
      <c r="E27" s="33">
        <v>1.08</v>
      </c>
      <c r="F27" s="33">
        <v>5.76</v>
      </c>
      <c r="G27" s="33">
        <v>16.079999999999998</v>
      </c>
      <c r="H27" s="33">
        <v>122.4</v>
      </c>
      <c r="I27" s="33">
        <v>1.8</v>
      </c>
      <c r="J27" s="33">
        <v>9.6</v>
      </c>
      <c r="K27" s="33">
        <v>26.8</v>
      </c>
      <c r="L27" s="33">
        <v>204</v>
      </c>
      <c r="M27" s="33"/>
    </row>
    <row r="28" spans="2:14" x14ac:dyDescent="0.25">
      <c r="B28" s="21" t="s">
        <v>29</v>
      </c>
      <c r="C28" s="31">
        <f>SUM(C26:C27)</f>
        <v>194</v>
      </c>
      <c r="D28" s="31">
        <f t="shared" ref="D28:L28" si="3">SUM(D26:D27)</f>
        <v>240</v>
      </c>
      <c r="E28" s="31">
        <f t="shared" si="3"/>
        <v>1.2000000000000002</v>
      </c>
      <c r="F28" s="31">
        <f t="shared" si="3"/>
        <v>5.7939999999999996</v>
      </c>
      <c r="G28" s="31">
        <f t="shared" si="3"/>
        <v>39.450000000000003</v>
      </c>
      <c r="H28" s="31">
        <f t="shared" si="3"/>
        <v>216.58</v>
      </c>
      <c r="I28" s="31">
        <f t="shared" si="3"/>
        <v>1.94</v>
      </c>
      <c r="J28" s="31">
        <f t="shared" si="3"/>
        <v>9.6039999999999992</v>
      </c>
      <c r="K28" s="31">
        <f t="shared" si="3"/>
        <v>104.3</v>
      </c>
      <c r="L28" s="31">
        <f t="shared" si="3"/>
        <v>314.8</v>
      </c>
      <c r="M28" s="33"/>
    </row>
    <row r="29" spans="2:14" ht="18.75" x14ac:dyDescent="0.3">
      <c r="B29" s="29" t="s">
        <v>32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2:14" x14ac:dyDescent="0.25">
      <c r="B30" s="22" t="s">
        <v>64</v>
      </c>
      <c r="C30" s="33">
        <v>180</v>
      </c>
      <c r="D30" s="33">
        <v>200</v>
      </c>
      <c r="E30" s="33">
        <v>7.67</v>
      </c>
      <c r="F30" s="33">
        <v>12.31</v>
      </c>
      <c r="G30" s="33">
        <v>59.36</v>
      </c>
      <c r="H30" s="33">
        <v>379.11</v>
      </c>
      <c r="I30" s="33">
        <v>8.5299999999999994</v>
      </c>
      <c r="J30" s="33">
        <v>13.68</v>
      </c>
      <c r="K30" s="33">
        <v>65.959999999999994</v>
      </c>
      <c r="L30" s="33">
        <v>421.23</v>
      </c>
      <c r="M30" s="33">
        <v>331</v>
      </c>
    </row>
    <row r="31" spans="2:14" x14ac:dyDescent="0.25">
      <c r="B31" s="22" t="s">
        <v>12</v>
      </c>
      <c r="C31" s="33">
        <v>40</v>
      </c>
      <c r="D31" s="33">
        <v>50</v>
      </c>
      <c r="E31" s="33">
        <v>3.08</v>
      </c>
      <c r="F31" s="33">
        <v>0.32</v>
      </c>
      <c r="G31" s="33">
        <v>19.8</v>
      </c>
      <c r="H31" s="33">
        <v>94.4</v>
      </c>
      <c r="I31" s="33">
        <v>3.85</v>
      </c>
      <c r="J31" s="33">
        <v>0.4</v>
      </c>
      <c r="K31" s="33">
        <v>24.75</v>
      </c>
      <c r="L31" s="33">
        <v>118</v>
      </c>
      <c r="M31" s="33"/>
    </row>
    <row r="32" spans="2:14" x14ac:dyDescent="0.25">
      <c r="B32" s="22" t="s">
        <v>65</v>
      </c>
      <c r="C32" s="33">
        <v>180</v>
      </c>
      <c r="D32" s="33">
        <v>200</v>
      </c>
      <c r="E32" s="33">
        <v>0.61</v>
      </c>
      <c r="F32" s="33">
        <v>0.25</v>
      </c>
      <c r="G32" s="33">
        <v>18.66</v>
      </c>
      <c r="H32" s="33">
        <v>79</v>
      </c>
      <c r="I32" s="33">
        <v>0.68</v>
      </c>
      <c r="J32" s="33">
        <v>0.28000000000000003</v>
      </c>
      <c r="K32" s="33">
        <v>20.74</v>
      </c>
      <c r="L32" s="33">
        <v>87.78</v>
      </c>
      <c r="M32" s="33">
        <v>411</v>
      </c>
    </row>
    <row r="33" spans="2:13" x14ac:dyDescent="0.25">
      <c r="B33" s="25" t="s">
        <v>33</v>
      </c>
      <c r="C33" s="52">
        <f>SUM(C30:C32)</f>
        <v>400</v>
      </c>
      <c r="D33" s="52">
        <f t="shared" ref="D33:L33" si="4">SUM(D30:D32)</f>
        <v>450</v>
      </c>
      <c r="E33" s="52">
        <f t="shared" si="4"/>
        <v>11.36</v>
      </c>
      <c r="F33" s="52">
        <f t="shared" si="4"/>
        <v>12.88</v>
      </c>
      <c r="G33" s="52">
        <f t="shared" si="4"/>
        <v>97.82</v>
      </c>
      <c r="H33" s="52">
        <f t="shared" si="4"/>
        <v>552.51</v>
      </c>
      <c r="I33" s="52">
        <f t="shared" si="4"/>
        <v>13.059999999999999</v>
      </c>
      <c r="J33" s="52">
        <f t="shared" si="4"/>
        <v>14.36</v>
      </c>
      <c r="K33" s="52">
        <f t="shared" si="4"/>
        <v>111.44999999999999</v>
      </c>
      <c r="L33" s="52">
        <f t="shared" si="4"/>
        <v>627.01</v>
      </c>
      <c r="M33" s="53"/>
    </row>
    <row r="34" spans="2:13" x14ac:dyDescent="0.25">
      <c r="B34" s="22" t="s">
        <v>21</v>
      </c>
      <c r="C34" s="31">
        <f t="shared" ref="C34:M34" si="5">C13+C16+C24+C28+C33</f>
        <v>1378</v>
      </c>
      <c r="D34" s="31">
        <f t="shared" si="5"/>
        <v>1613</v>
      </c>
      <c r="E34" s="31">
        <f t="shared" si="5"/>
        <v>58.320000000000007</v>
      </c>
      <c r="F34" s="31">
        <f t="shared" si="5"/>
        <v>48.429000000000002</v>
      </c>
      <c r="G34" s="31">
        <f t="shared" si="5"/>
        <v>267.40999999999997</v>
      </c>
      <c r="H34" s="31">
        <f t="shared" si="5"/>
        <v>1762.78</v>
      </c>
      <c r="I34" s="31">
        <f t="shared" si="5"/>
        <v>69.239999999999995</v>
      </c>
      <c r="J34" s="31">
        <f t="shared" si="5"/>
        <v>58.312000000000005</v>
      </c>
      <c r="K34" s="31">
        <f t="shared" si="5"/>
        <v>371.31</v>
      </c>
      <c r="L34" s="31">
        <f t="shared" si="5"/>
        <v>2120.2200000000003</v>
      </c>
      <c r="M34" s="31">
        <f t="shared" si="5"/>
        <v>0</v>
      </c>
    </row>
    <row r="35" spans="2:13" x14ac:dyDescent="0.25">
      <c r="B35" t="s">
        <v>21</v>
      </c>
    </row>
    <row r="36" spans="2:13" x14ac:dyDescent="0.25">
      <c r="B36" t="s">
        <v>21</v>
      </c>
      <c r="C36" t="s">
        <v>21</v>
      </c>
      <c r="D36" t="s">
        <v>21</v>
      </c>
    </row>
    <row r="37" spans="2:13" x14ac:dyDescent="0.25">
      <c r="B37" t="s">
        <v>21</v>
      </c>
      <c r="C37" t="s">
        <v>22</v>
      </c>
    </row>
    <row r="38" spans="2:13" ht="18.75" x14ac:dyDescent="0.3">
      <c r="B38" s="24"/>
    </row>
    <row r="39" spans="2:13" x14ac:dyDescent="0.25">
      <c r="B39" t="s">
        <v>21</v>
      </c>
    </row>
    <row r="40" spans="2:13" x14ac:dyDescent="0.25">
      <c r="B40" t="s">
        <v>21</v>
      </c>
    </row>
    <row r="85" spans="2:2" ht="18.75" x14ac:dyDescent="0.25">
      <c r="B85" s="5" t="s">
        <v>16</v>
      </c>
    </row>
  </sheetData>
  <mergeCells count="7">
    <mergeCell ref="M3:M5"/>
    <mergeCell ref="B3:B5"/>
    <mergeCell ref="C3:D4"/>
    <mergeCell ref="E3:G4"/>
    <mergeCell ref="H3:H5"/>
    <mergeCell ref="I3:K4"/>
    <mergeCell ref="L3:L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8"/>
  <sheetViews>
    <sheetView topLeftCell="B13" workbookViewId="0">
      <selection activeCell="C27" sqref="C27:M27"/>
    </sheetView>
  </sheetViews>
  <sheetFormatPr defaultRowHeight="15" x14ac:dyDescent="0.25"/>
  <cols>
    <col min="1" max="1" width="4.140625" customWidth="1"/>
    <col min="2" max="2" width="30.5703125" customWidth="1"/>
    <col min="3" max="3" width="14" customWidth="1"/>
    <col min="4" max="4" width="11.7109375" customWidth="1"/>
    <col min="5" max="5" width="11.140625" customWidth="1"/>
    <col min="6" max="6" width="11.5703125" customWidth="1"/>
    <col min="7" max="7" width="10.7109375" customWidth="1"/>
    <col min="8" max="8" width="11.140625" customWidth="1"/>
    <col min="9" max="9" width="10.85546875" customWidth="1"/>
    <col min="10" max="10" width="10.42578125" customWidth="1"/>
    <col min="11" max="11" width="10.140625" customWidth="1"/>
    <col min="12" max="12" width="11.28515625" customWidth="1"/>
    <col min="13" max="13" width="13.7109375" customWidth="1"/>
    <col min="14" max="14" width="9.140625" hidden="1" customWidth="1"/>
  </cols>
  <sheetData>
    <row r="2" spans="2:14" ht="18.75" x14ac:dyDescent="0.3">
      <c r="B2" s="41" t="s">
        <v>135</v>
      </c>
    </row>
    <row r="3" spans="2:14" x14ac:dyDescent="0.25">
      <c r="B3" s="60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2:14" x14ac:dyDescent="0.25">
      <c r="B4" s="60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2:14" x14ac:dyDescent="0.25">
      <c r="B5" s="60"/>
      <c r="C5" s="3" t="s">
        <v>6</v>
      </c>
      <c r="D5" s="3" t="s">
        <v>7</v>
      </c>
      <c r="E5" s="3" t="s">
        <v>1</v>
      </c>
      <c r="F5" s="3" t="s">
        <v>2</v>
      </c>
      <c r="G5" s="3" t="s">
        <v>3</v>
      </c>
      <c r="H5" s="59"/>
      <c r="I5" s="3" t="s">
        <v>1</v>
      </c>
      <c r="J5" s="3" t="s">
        <v>2</v>
      </c>
      <c r="K5" s="3" t="s">
        <v>3</v>
      </c>
      <c r="L5" s="59"/>
      <c r="M5" s="57"/>
    </row>
    <row r="6" spans="2:14" ht="18.75" x14ac:dyDescent="0.25">
      <c r="B6" s="10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4" x14ac:dyDescent="0.25">
      <c r="B7" s="22" t="s">
        <v>66</v>
      </c>
      <c r="C7" s="33">
        <v>170</v>
      </c>
      <c r="D7" s="33">
        <v>180</v>
      </c>
      <c r="E7" s="33">
        <v>4.9000000000000004</v>
      </c>
      <c r="F7" s="33">
        <v>4.5999999999999996</v>
      </c>
      <c r="G7" s="33">
        <v>15.78</v>
      </c>
      <c r="H7" s="33">
        <v>338.16</v>
      </c>
      <c r="I7" s="33">
        <v>7.25</v>
      </c>
      <c r="J7" s="33">
        <v>11.63</v>
      </c>
      <c r="K7" s="33">
        <v>56.07</v>
      </c>
      <c r="L7" s="33">
        <v>358.05</v>
      </c>
      <c r="M7" s="33">
        <v>331</v>
      </c>
    </row>
    <row r="8" spans="2:14" x14ac:dyDescent="0.25">
      <c r="B8" s="22" t="s">
        <v>67</v>
      </c>
      <c r="C8" s="33">
        <v>5</v>
      </c>
      <c r="D8" s="33">
        <v>7</v>
      </c>
      <c r="E8" s="33">
        <v>3.63</v>
      </c>
      <c r="F8" s="33">
        <v>0.05</v>
      </c>
      <c r="G8" s="33">
        <v>7.0000000000000007E-2</v>
      </c>
      <c r="H8" s="33">
        <v>33.1</v>
      </c>
      <c r="I8" s="33">
        <v>5.08</v>
      </c>
      <c r="J8" s="33">
        <v>7.0000000000000007E-2</v>
      </c>
      <c r="K8" s="33">
        <v>0.1</v>
      </c>
      <c r="L8" s="33">
        <v>46.3</v>
      </c>
      <c r="M8" s="33"/>
    </row>
    <row r="9" spans="2:14" x14ac:dyDescent="0.25">
      <c r="B9" s="22" t="s">
        <v>68</v>
      </c>
      <c r="C9" s="33">
        <v>4</v>
      </c>
      <c r="D9" s="33">
        <v>6</v>
      </c>
      <c r="E9" s="33">
        <v>0.94</v>
      </c>
      <c r="F9" s="33">
        <v>1.2</v>
      </c>
      <c r="G9" s="33" t="s">
        <v>127</v>
      </c>
      <c r="H9" s="33">
        <v>14.84</v>
      </c>
      <c r="I9" s="33">
        <v>1.4</v>
      </c>
      <c r="J9" s="33">
        <v>1.8</v>
      </c>
      <c r="K9" s="33" t="s">
        <v>127</v>
      </c>
      <c r="L9" s="33">
        <v>22.26</v>
      </c>
      <c r="M9" s="33"/>
      <c r="N9" s="8" t="s">
        <v>21</v>
      </c>
    </row>
    <row r="10" spans="2:14" x14ac:dyDescent="0.25">
      <c r="B10" s="22" t="s">
        <v>12</v>
      </c>
      <c r="C10" s="33">
        <v>20</v>
      </c>
      <c r="D10" s="33">
        <v>25</v>
      </c>
      <c r="E10" s="34">
        <v>1.54</v>
      </c>
      <c r="F10" s="34">
        <v>0.16</v>
      </c>
      <c r="G10" s="33">
        <v>9.9</v>
      </c>
      <c r="H10" s="33">
        <v>47.2</v>
      </c>
      <c r="I10" s="33">
        <v>1.93</v>
      </c>
      <c r="J10" s="33">
        <v>0.2</v>
      </c>
      <c r="K10" s="33">
        <v>12.4</v>
      </c>
      <c r="L10" s="33">
        <v>59</v>
      </c>
      <c r="M10" s="33"/>
    </row>
    <row r="11" spans="2:14" x14ac:dyDescent="0.25">
      <c r="B11" s="28" t="s">
        <v>69</v>
      </c>
      <c r="C11" s="33">
        <v>150</v>
      </c>
      <c r="D11" s="33">
        <v>180</v>
      </c>
      <c r="E11" s="33">
        <v>2.34</v>
      </c>
      <c r="F11" s="33">
        <v>2</v>
      </c>
      <c r="G11" s="33">
        <v>10.63</v>
      </c>
      <c r="H11" s="33">
        <v>70</v>
      </c>
      <c r="I11" s="33">
        <v>2.85</v>
      </c>
      <c r="J11" s="33">
        <v>2.41</v>
      </c>
      <c r="K11" s="33">
        <v>14.36</v>
      </c>
      <c r="L11" s="33">
        <v>91</v>
      </c>
      <c r="M11" s="33">
        <v>414</v>
      </c>
    </row>
    <row r="12" spans="2:14" x14ac:dyDescent="0.25">
      <c r="B12" s="21" t="s">
        <v>25</v>
      </c>
      <c r="C12" s="31">
        <f>SUM(C7:C11)</f>
        <v>349</v>
      </c>
      <c r="D12" s="31">
        <f t="shared" ref="D12:L12" si="0">SUM(D7:D11)</f>
        <v>398</v>
      </c>
      <c r="E12" s="31">
        <f t="shared" si="0"/>
        <v>13.350000000000001</v>
      </c>
      <c r="F12" s="31">
        <f t="shared" si="0"/>
        <v>8.01</v>
      </c>
      <c r="G12" s="31">
        <f t="shared" si="0"/>
        <v>36.380000000000003</v>
      </c>
      <c r="H12" s="31">
        <f t="shared" si="0"/>
        <v>503.3</v>
      </c>
      <c r="I12" s="31">
        <f t="shared" si="0"/>
        <v>18.510000000000002</v>
      </c>
      <c r="J12" s="31">
        <f t="shared" si="0"/>
        <v>16.11</v>
      </c>
      <c r="K12" s="31">
        <f t="shared" si="0"/>
        <v>82.93</v>
      </c>
      <c r="L12" s="31">
        <f t="shared" si="0"/>
        <v>576.61</v>
      </c>
      <c r="M12" s="33"/>
    </row>
    <row r="13" spans="2:14" ht="18.75" x14ac:dyDescent="0.3">
      <c r="B13" s="27" t="s">
        <v>56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2:14" x14ac:dyDescent="0.25">
      <c r="B14" s="22" t="s">
        <v>70</v>
      </c>
      <c r="C14" s="33">
        <v>95</v>
      </c>
      <c r="D14" s="33">
        <v>100</v>
      </c>
      <c r="E14" s="33">
        <v>1.42</v>
      </c>
      <c r="F14" s="33">
        <v>0.19</v>
      </c>
      <c r="G14" s="33">
        <v>20.7</v>
      </c>
      <c r="H14" s="33">
        <v>90.25</v>
      </c>
      <c r="I14" s="33">
        <v>1.5</v>
      </c>
      <c r="J14" s="33">
        <v>0.2</v>
      </c>
      <c r="K14" s="33">
        <v>21.8</v>
      </c>
      <c r="L14" s="33">
        <v>95</v>
      </c>
      <c r="M14" s="33">
        <v>386</v>
      </c>
    </row>
    <row r="15" spans="2:14" x14ac:dyDescent="0.25">
      <c r="B15" s="21" t="s">
        <v>41</v>
      </c>
      <c r="C15" s="31">
        <f t="shared" ref="C15:L15" si="1">SUM(C14:C14)</f>
        <v>95</v>
      </c>
      <c r="D15" s="31">
        <f t="shared" si="1"/>
        <v>100</v>
      </c>
      <c r="E15" s="31">
        <f t="shared" si="1"/>
        <v>1.42</v>
      </c>
      <c r="F15" s="31">
        <f t="shared" si="1"/>
        <v>0.19</v>
      </c>
      <c r="G15" s="31">
        <f t="shared" si="1"/>
        <v>20.7</v>
      </c>
      <c r="H15" s="31">
        <f t="shared" si="1"/>
        <v>90.25</v>
      </c>
      <c r="I15" s="31">
        <f t="shared" si="1"/>
        <v>1.5</v>
      </c>
      <c r="J15" s="31">
        <f t="shared" si="1"/>
        <v>0.2</v>
      </c>
      <c r="K15" s="31">
        <f t="shared" si="1"/>
        <v>21.8</v>
      </c>
      <c r="L15" s="31">
        <f t="shared" si="1"/>
        <v>95</v>
      </c>
      <c r="M15" s="33"/>
    </row>
    <row r="16" spans="2:14" ht="18.75" x14ac:dyDescent="0.3">
      <c r="B16" s="29" t="s">
        <v>19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6" t="s">
        <v>21</v>
      </c>
    </row>
    <row r="17" spans="1:13" ht="30" x14ac:dyDescent="0.25">
      <c r="A17" s="26"/>
      <c r="B17" s="28" t="s">
        <v>76</v>
      </c>
      <c r="C17" s="33">
        <v>150</v>
      </c>
      <c r="D17" s="33"/>
      <c r="E17" s="33">
        <v>1.4</v>
      </c>
      <c r="F17" s="33">
        <v>1.69</v>
      </c>
      <c r="G17" s="33">
        <v>9.98</v>
      </c>
      <c r="H17" s="33">
        <v>60.75</v>
      </c>
      <c r="I17" s="33"/>
      <c r="J17" s="33"/>
      <c r="K17" s="33"/>
      <c r="L17" s="33"/>
      <c r="M17" s="33"/>
    </row>
    <row r="18" spans="1:13" x14ac:dyDescent="0.25">
      <c r="A18" s="26"/>
      <c r="B18" s="28" t="s">
        <v>77</v>
      </c>
      <c r="C18" s="33"/>
      <c r="D18" s="33">
        <v>180</v>
      </c>
      <c r="E18" s="33"/>
      <c r="F18" s="33"/>
      <c r="G18" s="33"/>
      <c r="H18" s="33"/>
      <c r="I18" s="33">
        <v>1.68</v>
      </c>
      <c r="J18" s="33">
        <v>2.0299999999999998</v>
      </c>
      <c r="K18" s="33">
        <v>12</v>
      </c>
      <c r="L18" s="33">
        <v>72.900000000000006</v>
      </c>
      <c r="M18" s="33">
        <v>87</v>
      </c>
    </row>
    <row r="19" spans="1:13" x14ac:dyDescent="0.25">
      <c r="A19" s="26"/>
      <c r="B19" s="28" t="s">
        <v>148</v>
      </c>
      <c r="C19" s="33">
        <v>50</v>
      </c>
      <c r="D19" s="33">
        <v>70</v>
      </c>
      <c r="E19" s="33"/>
      <c r="F19" s="33"/>
      <c r="G19" s="33"/>
      <c r="H19" s="33">
        <v>56.5</v>
      </c>
      <c r="I19" s="33"/>
      <c r="J19" s="33"/>
      <c r="K19" s="33"/>
      <c r="L19" s="33">
        <v>79.099999999999994</v>
      </c>
      <c r="M19" s="33"/>
    </row>
    <row r="20" spans="1:13" x14ac:dyDescent="0.25">
      <c r="B20" s="22" t="s">
        <v>72</v>
      </c>
      <c r="C20" s="33">
        <v>100</v>
      </c>
      <c r="D20" s="33">
        <v>110</v>
      </c>
      <c r="E20" s="33">
        <v>6.43</v>
      </c>
      <c r="F20" s="33">
        <v>10.33</v>
      </c>
      <c r="G20" s="33">
        <v>49.84</v>
      </c>
      <c r="H20" s="33">
        <v>318.24</v>
      </c>
      <c r="I20" s="33">
        <v>6.43</v>
      </c>
      <c r="J20" s="33">
        <v>11.36</v>
      </c>
      <c r="K20" s="33">
        <v>54.82</v>
      </c>
      <c r="L20" s="33">
        <v>350.06</v>
      </c>
      <c r="M20" s="33">
        <v>219</v>
      </c>
    </row>
    <row r="21" spans="1:13" x14ac:dyDescent="0.25">
      <c r="B21" s="22" t="s">
        <v>59</v>
      </c>
      <c r="C21" s="33">
        <v>20</v>
      </c>
      <c r="D21" s="33">
        <v>20</v>
      </c>
      <c r="E21" s="33">
        <v>0.35</v>
      </c>
      <c r="F21" s="33">
        <v>0.1</v>
      </c>
      <c r="G21" s="33">
        <v>1.4</v>
      </c>
      <c r="H21" s="33">
        <v>16.02</v>
      </c>
      <c r="I21" s="33">
        <v>0.35</v>
      </c>
      <c r="J21" s="33">
        <v>0.1</v>
      </c>
      <c r="K21" s="33">
        <v>1.4</v>
      </c>
      <c r="L21" s="33">
        <v>16.02</v>
      </c>
      <c r="M21" s="33">
        <v>373</v>
      </c>
    </row>
    <row r="22" spans="1:13" x14ac:dyDescent="0.25">
      <c r="B22" s="22" t="s">
        <v>147</v>
      </c>
      <c r="C22" s="33">
        <v>150</v>
      </c>
      <c r="D22" s="33">
        <v>180</v>
      </c>
      <c r="E22" s="33"/>
      <c r="F22" s="33"/>
      <c r="G22" s="33"/>
      <c r="H22" s="33"/>
      <c r="I22" s="33"/>
      <c r="J22" s="33"/>
      <c r="K22" s="33"/>
      <c r="L22" s="33"/>
      <c r="M22" s="33"/>
    </row>
    <row r="23" spans="1:13" x14ac:dyDescent="0.25">
      <c r="B23" s="22" t="s">
        <v>12</v>
      </c>
      <c r="C23" s="33">
        <v>5</v>
      </c>
      <c r="D23" s="33">
        <v>10</v>
      </c>
      <c r="E23" s="33">
        <v>0.38</v>
      </c>
      <c r="F23" s="33">
        <v>0.04</v>
      </c>
      <c r="G23" s="33">
        <v>2.5</v>
      </c>
      <c r="H23" s="33">
        <v>11.8</v>
      </c>
      <c r="I23" s="33">
        <v>0.75</v>
      </c>
      <c r="J23" s="33">
        <v>0.08</v>
      </c>
      <c r="K23" s="33">
        <v>5</v>
      </c>
      <c r="L23" s="33">
        <v>23.6</v>
      </c>
      <c r="M23" s="33"/>
    </row>
    <row r="24" spans="1:13" x14ac:dyDescent="0.25">
      <c r="B24" s="22" t="s">
        <v>13</v>
      </c>
      <c r="C24" s="33">
        <v>35</v>
      </c>
      <c r="D24" s="33">
        <v>45</v>
      </c>
      <c r="E24" s="33">
        <v>2.5499999999999998</v>
      </c>
      <c r="F24" s="33">
        <v>0.45</v>
      </c>
      <c r="G24" s="33">
        <v>12.74</v>
      </c>
      <c r="H24" s="33">
        <v>65.400000000000006</v>
      </c>
      <c r="I24" s="33">
        <v>3.29</v>
      </c>
      <c r="J24" s="33">
        <v>0.57999999999999996</v>
      </c>
      <c r="K24" s="33">
        <v>16.38</v>
      </c>
      <c r="L24" s="33">
        <v>84.5</v>
      </c>
      <c r="M24" s="33"/>
    </row>
    <row r="25" spans="1:13" x14ac:dyDescent="0.25">
      <c r="B25" s="21" t="s">
        <v>30</v>
      </c>
      <c r="C25" s="31">
        <f>SUM(C17:C24)</f>
        <v>510</v>
      </c>
      <c r="D25" s="31">
        <f t="shared" ref="D25:L25" si="2">SUM(D17:D24)</f>
        <v>615</v>
      </c>
      <c r="E25" s="31">
        <f t="shared" si="2"/>
        <v>11.11</v>
      </c>
      <c r="F25" s="31">
        <f t="shared" si="2"/>
        <v>12.609999999999998</v>
      </c>
      <c r="G25" s="31">
        <f t="shared" si="2"/>
        <v>76.460000000000008</v>
      </c>
      <c r="H25" s="31">
        <f t="shared" si="2"/>
        <v>528.71</v>
      </c>
      <c r="I25" s="31">
        <f t="shared" si="2"/>
        <v>12.5</v>
      </c>
      <c r="J25" s="31">
        <f t="shared" si="2"/>
        <v>14.149999999999999</v>
      </c>
      <c r="K25" s="31">
        <f t="shared" si="2"/>
        <v>89.6</v>
      </c>
      <c r="L25" s="31">
        <f t="shared" si="2"/>
        <v>626.18000000000006</v>
      </c>
      <c r="M25" s="33"/>
    </row>
    <row r="26" spans="1:13" ht="18.75" x14ac:dyDescent="0.3">
      <c r="B26" s="29" t="s">
        <v>17</v>
      </c>
      <c r="C26" s="33" t="s">
        <v>50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3" x14ac:dyDescent="0.25">
      <c r="B27" s="22" t="s">
        <v>73</v>
      </c>
      <c r="C27" s="33">
        <v>180</v>
      </c>
      <c r="D27" s="33">
        <v>200</v>
      </c>
      <c r="E27" s="33">
        <v>4.6900000000000004</v>
      </c>
      <c r="F27" s="33">
        <v>4.05</v>
      </c>
      <c r="G27" s="33">
        <v>6.8</v>
      </c>
      <c r="H27" s="33">
        <v>82.8</v>
      </c>
      <c r="I27" s="33">
        <v>5.22</v>
      </c>
      <c r="J27" s="33">
        <v>4.5</v>
      </c>
      <c r="K27" s="33">
        <v>7.56</v>
      </c>
      <c r="L27" s="33">
        <v>92</v>
      </c>
      <c r="M27" s="33">
        <v>420</v>
      </c>
    </row>
    <row r="28" spans="1:13" x14ac:dyDescent="0.25">
      <c r="B28" s="22" t="s">
        <v>74</v>
      </c>
      <c r="C28" s="33">
        <v>12</v>
      </c>
      <c r="D28" s="33">
        <v>20</v>
      </c>
      <c r="E28" s="33">
        <v>0.9</v>
      </c>
      <c r="F28" s="33">
        <v>1.92</v>
      </c>
      <c r="G28" s="33">
        <v>8.0399999999999991</v>
      </c>
      <c r="H28" s="33">
        <v>52.8</v>
      </c>
      <c r="I28" s="33">
        <v>1.5</v>
      </c>
      <c r="J28" s="33">
        <v>3.2</v>
      </c>
      <c r="K28" s="33">
        <v>13.4</v>
      </c>
      <c r="L28" s="33">
        <v>88</v>
      </c>
      <c r="M28" s="33"/>
    </row>
    <row r="29" spans="1:13" x14ac:dyDescent="0.25">
      <c r="B29" s="30" t="s">
        <v>35</v>
      </c>
      <c r="C29" s="54">
        <f>SUM(C27:C28)</f>
        <v>192</v>
      </c>
      <c r="D29" s="54">
        <f t="shared" ref="D29:L29" si="3">SUM(D27:D28)</f>
        <v>220</v>
      </c>
      <c r="E29" s="54">
        <f t="shared" si="3"/>
        <v>5.5900000000000007</v>
      </c>
      <c r="F29" s="54">
        <f t="shared" si="3"/>
        <v>5.97</v>
      </c>
      <c r="G29" s="54">
        <f t="shared" si="3"/>
        <v>14.84</v>
      </c>
      <c r="H29" s="31">
        <f t="shared" si="3"/>
        <v>135.6</v>
      </c>
      <c r="I29" s="31">
        <f t="shared" si="3"/>
        <v>6.72</v>
      </c>
      <c r="J29" s="31">
        <f t="shared" si="3"/>
        <v>7.7</v>
      </c>
      <c r="K29" s="31">
        <f t="shared" si="3"/>
        <v>20.96</v>
      </c>
      <c r="L29" s="31">
        <f t="shared" si="3"/>
        <v>180</v>
      </c>
      <c r="M29" s="33"/>
    </row>
    <row r="30" spans="1:13" ht="18.75" x14ac:dyDescent="0.3">
      <c r="B30" s="29" t="s">
        <v>36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3" x14ac:dyDescent="0.25">
      <c r="B31" s="28" t="s">
        <v>129</v>
      </c>
      <c r="C31" s="33">
        <v>180</v>
      </c>
      <c r="D31" s="33">
        <v>200</v>
      </c>
      <c r="E31" s="33">
        <v>17.7</v>
      </c>
      <c r="F31" s="33">
        <v>13.5</v>
      </c>
      <c r="G31" s="33">
        <v>12.29</v>
      </c>
      <c r="H31" s="33">
        <v>242.1</v>
      </c>
      <c r="I31" s="33">
        <v>19.7</v>
      </c>
      <c r="J31" s="33">
        <v>15</v>
      </c>
      <c r="K31" s="33">
        <v>13.65</v>
      </c>
      <c r="L31" s="33">
        <v>269</v>
      </c>
      <c r="M31" s="33"/>
    </row>
    <row r="32" spans="1:13" x14ac:dyDescent="0.25">
      <c r="B32" s="22" t="s">
        <v>12</v>
      </c>
      <c r="C32" s="33">
        <v>40</v>
      </c>
      <c r="D32" s="33">
        <v>50</v>
      </c>
      <c r="E32" s="33">
        <v>3.08</v>
      </c>
      <c r="F32" s="33">
        <v>0.32</v>
      </c>
      <c r="G32" s="33">
        <v>19.8</v>
      </c>
      <c r="H32" s="33">
        <v>94.4</v>
      </c>
      <c r="I32" s="33">
        <v>3.85</v>
      </c>
      <c r="J32" s="33">
        <v>0.4</v>
      </c>
      <c r="K32" s="33">
        <v>24.75</v>
      </c>
      <c r="L32" s="33">
        <v>118</v>
      </c>
      <c r="M32" s="33"/>
    </row>
    <row r="33" spans="2:13" x14ac:dyDescent="0.25">
      <c r="B33" s="22" t="s">
        <v>15</v>
      </c>
      <c r="C33" s="33">
        <v>160</v>
      </c>
      <c r="D33" s="33">
        <v>200</v>
      </c>
      <c r="E33" s="34"/>
      <c r="F33" s="34"/>
      <c r="G33" s="33">
        <v>18.399999999999999</v>
      </c>
      <c r="H33" s="33">
        <v>73.599999999999994</v>
      </c>
      <c r="I33" s="33"/>
      <c r="J33" s="33"/>
      <c r="K33" s="33">
        <v>23</v>
      </c>
      <c r="L33" s="33">
        <v>92</v>
      </c>
      <c r="M33" s="33"/>
    </row>
    <row r="34" spans="2:13" x14ac:dyDescent="0.25">
      <c r="B34" s="21" t="s">
        <v>28</v>
      </c>
      <c r="C34" s="31">
        <f t="shared" ref="C34:L34" si="4">SUM(C31:C33)</f>
        <v>380</v>
      </c>
      <c r="D34" s="31">
        <f t="shared" si="4"/>
        <v>450</v>
      </c>
      <c r="E34" s="31">
        <f t="shared" si="4"/>
        <v>20.78</v>
      </c>
      <c r="F34" s="31">
        <f t="shared" si="4"/>
        <v>13.82</v>
      </c>
      <c r="G34" s="31">
        <f t="shared" si="4"/>
        <v>50.49</v>
      </c>
      <c r="H34" s="31">
        <f t="shared" si="4"/>
        <v>410.1</v>
      </c>
      <c r="I34" s="31">
        <f t="shared" si="4"/>
        <v>23.55</v>
      </c>
      <c r="J34" s="31">
        <f t="shared" si="4"/>
        <v>15.4</v>
      </c>
      <c r="K34" s="31">
        <f t="shared" si="4"/>
        <v>61.4</v>
      </c>
      <c r="L34" s="31">
        <f t="shared" si="4"/>
        <v>479</v>
      </c>
      <c r="M34" s="33"/>
    </row>
    <row r="35" spans="2:13" x14ac:dyDescent="0.25">
      <c r="B35" s="22"/>
      <c r="C35" s="31">
        <f t="shared" ref="C35:L35" si="5">C12+C15+C25+C29+C34</f>
        <v>1526</v>
      </c>
      <c r="D35" s="31">
        <f t="shared" si="5"/>
        <v>1783</v>
      </c>
      <c r="E35" s="31">
        <f t="shared" si="5"/>
        <v>52.25</v>
      </c>
      <c r="F35" s="31">
        <f t="shared" si="5"/>
        <v>40.599999999999994</v>
      </c>
      <c r="G35" s="31">
        <f t="shared" si="5"/>
        <v>198.87000000000003</v>
      </c>
      <c r="H35" s="31">
        <f t="shared" si="5"/>
        <v>1667.96</v>
      </c>
      <c r="I35" s="31">
        <f t="shared" si="5"/>
        <v>62.78</v>
      </c>
      <c r="J35" s="31">
        <f t="shared" si="5"/>
        <v>53.559999999999995</v>
      </c>
      <c r="K35" s="31">
        <f t="shared" si="5"/>
        <v>276.69</v>
      </c>
      <c r="L35" s="31">
        <f t="shared" si="5"/>
        <v>1956.79</v>
      </c>
      <c r="M35" s="33"/>
    </row>
    <row r="36" spans="2:13" x14ac:dyDescent="0.25">
      <c r="B36" s="2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2:13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</sheetData>
  <mergeCells count="7">
    <mergeCell ref="M3:M5"/>
    <mergeCell ref="B3:B5"/>
    <mergeCell ref="C3:D4"/>
    <mergeCell ref="E3:G4"/>
    <mergeCell ref="H3:H5"/>
    <mergeCell ref="I3:K4"/>
    <mergeCell ref="L3:L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35"/>
  <sheetViews>
    <sheetView topLeftCell="A10" workbookViewId="0">
      <selection activeCell="C14" sqref="C14:M14"/>
    </sheetView>
  </sheetViews>
  <sheetFormatPr defaultRowHeight="15" x14ac:dyDescent="0.25"/>
  <cols>
    <col min="1" max="1" width="4.140625" customWidth="1"/>
    <col min="2" max="2" width="29" customWidth="1"/>
    <col min="3" max="3" width="12.140625" customWidth="1"/>
    <col min="4" max="5" width="11.28515625" customWidth="1"/>
    <col min="6" max="6" width="10.85546875" customWidth="1"/>
    <col min="8" max="8" width="10.5703125" customWidth="1"/>
    <col min="11" max="11" width="10.5703125" customWidth="1"/>
    <col min="12" max="12" width="11.42578125" customWidth="1"/>
    <col min="13" max="13" width="14" customWidth="1"/>
  </cols>
  <sheetData>
    <row r="2" spans="1:14" ht="18.75" x14ac:dyDescent="0.3">
      <c r="B2" s="41" t="s">
        <v>136</v>
      </c>
    </row>
    <row r="3" spans="1:14" x14ac:dyDescent="0.25">
      <c r="B3" s="60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1:14" x14ac:dyDescent="0.25">
      <c r="B4" s="60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1:14" x14ac:dyDescent="0.25">
      <c r="B5" s="60"/>
      <c r="C5" s="3" t="s">
        <v>6</v>
      </c>
      <c r="D5" s="3" t="s">
        <v>7</v>
      </c>
      <c r="E5" s="3" t="s">
        <v>1</v>
      </c>
      <c r="F5" s="3" t="s">
        <v>2</v>
      </c>
      <c r="G5" s="3" t="s">
        <v>3</v>
      </c>
      <c r="H5" s="59"/>
      <c r="I5" s="3" t="s">
        <v>1</v>
      </c>
      <c r="J5" s="3" t="s">
        <v>2</v>
      </c>
      <c r="K5" s="3" t="s">
        <v>3</v>
      </c>
      <c r="L5" s="59"/>
      <c r="M5" s="57"/>
    </row>
    <row r="6" spans="1:14" ht="18.75" x14ac:dyDescent="0.25">
      <c r="B6" s="16" t="s">
        <v>14</v>
      </c>
      <c r="C6" s="3"/>
      <c r="D6" s="3"/>
      <c r="E6" s="3"/>
      <c r="F6" s="3"/>
      <c r="G6" s="3"/>
      <c r="H6" s="2"/>
      <c r="I6" s="3"/>
      <c r="J6" s="3"/>
      <c r="K6" s="3"/>
      <c r="L6" s="2"/>
      <c r="M6" s="1"/>
    </row>
    <row r="7" spans="1:14" x14ac:dyDescent="0.25">
      <c r="A7" s="26"/>
      <c r="B7" s="22" t="s">
        <v>75</v>
      </c>
      <c r="C7" s="33">
        <v>170</v>
      </c>
      <c r="D7" s="33">
        <v>180</v>
      </c>
      <c r="E7" s="33">
        <v>6.84</v>
      </c>
      <c r="F7" s="33">
        <v>10.98</v>
      </c>
      <c r="G7" s="33">
        <v>52.95</v>
      </c>
      <c r="H7" s="33">
        <v>338.15</v>
      </c>
      <c r="I7" s="33">
        <v>7.25</v>
      </c>
      <c r="J7" s="33">
        <v>11.63</v>
      </c>
      <c r="K7" s="33">
        <v>56.07</v>
      </c>
      <c r="L7" s="33">
        <v>358.05</v>
      </c>
      <c r="M7" s="33">
        <v>331</v>
      </c>
    </row>
    <row r="8" spans="1:14" x14ac:dyDescent="0.25">
      <c r="A8" s="26"/>
      <c r="B8" s="22" t="s">
        <v>67</v>
      </c>
      <c r="C8" s="33">
        <v>5</v>
      </c>
      <c r="D8" s="33">
        <v>7</v>
      </c>
      <c r="E8" s="33">
        <v>3.63</v>
      </c>
      <c r="F8" s="33">
        <v>0.05</v>
      </c>
      <c r="G8" s="33">
        <v>7.0000000000000007E-2</v>
      </c>
      <c r="H8" s="33">
        <v>33.1</v>
      </c>
      <c r="I8" s="33">
        <v>5.08</v>
      </c>
      <c r="J8" s="33">
        <v>7.0000000000000007E-2</v>
      </c>
      <c r="K8" s="33">
        <v>0.1</v>
      </c>
      <c r="L8" s="33">
        <v>46.3</v>
      </c>
      <c r="M8" s="33"/>
    </row>
    <row r="9" spans="1:14" x14ac:dyDescent="0.25">
      <c r="A9" s="26"/>
      <c r="B9" s="22" t="s">
        <v>53</v>
      </c>
      <c r="C9" s="33">
        <v>4</v>
      </c>
      <c r="D9" s="33">
        <v>6</v>
      </c>
      <c r="E9" s="33">
        <v>0.94</v>
      </c>
      <c r="F9" s="33">
        <v>1.2</v>
      </c>
      <c r="G9" s="33" t="s">
        <v>127</v>
      </c>
      <c r="H9" s="33">
        <v>14.84</v>
      </c>
      <c r="I9" s="33">
        <v>1.4</v>
      </c>
      <c r="J9" s="33">
        <v>1.8</v>
      </c>
      <c r="K9" s="33" t="s">
        <v>127</v>
      </c>
      <c r="L9" s="33">
        <v>22.26</v>
      </c>
      <c r="M9" s="33"/>
    </row>
    <row r="10" spans="1:14" x14ac:dyDescent="0.25">
      <c r="A10" s="26"/>
      <c r="B10" s="22" t="s">
        <v>12</v>
      </c>
      <c r="C10" s="33">
        <v>25</v>
      </c>
      <c r="D10" s="33">
        <v>35</v>
      </c>
      <c r="E10" s="33">
        <v>1.9</v>
      </c>
      <c r="F10" s="33">
        <v>0.2</v>
      </c>
      <c r="G10" s="33">
        <v>12.5</v>
      </c>
      <c r="H10" s="33">
        <v>59</v>
      </c>
      <c r="I10" s="33">
        <v>2.66</v>
      </c>
      <c r="J10" s="33">
        <v>0.28000000000000003</v>
      </c>
      <c r="K10" s="33">
        <v>17.5</v>
      </c>
      <c r="L10" s="33">
        <v>82.6</v>
      </c>
      <c r="M10" s="33"/>
    </row>
    <row r="11" spans="1:14" x14ac:dyDescent="0.25">
      <c r="A11" s="26"/>
      <c r="B11" s="22" t="s">
        <v>49</v>
      </c>
      <c r="C11" s="33">
        <v>150</v>
      </c>
      <c r="D11" s="33">
        <v>180</v>
      </c>
      <c r="E11" s="33">
        <v>0.5</v>
      </c>
      <c r="F11" s="33">
        <v>0.2</v>
      </c>
      <c r="G11" s="33">
        <v>15.55</v>
      </c>
      <c r="H11" s="33">
        <v>65.83</v>
      </c>
      <c r="I11" s="33">
        <v>0.61</v>
      </c>
      <c r="J11" s="33">
        <v>0.25</v>
      </c>
      <c r="K11" s="33">
        <v>18.66</v>
      </c>
      <c r="L11" s="33">
        <v>79</v>
      </c>
      <c r="M11" s="33">
        <v>411</v>
      </c>
    </row>
    <row r="12" spans="1:14" x14ac:dyDescent="0.25">
      <c r="A12" s="26"/>
      <c r="B12" s="22" t="s">
        <v>25</v>
      </c>
      <c r="C12" s="31">
        <f>SUM(C7:C11)</f>
        <v>354</v>
      </c>
      <c r="D12" s="31">
        <f t="shared" ref="D12:L12" si="0">SUM(D7:D11)</f>
        <v>408</v>
      </c>
      <c r="E12" s="31">
        <f t="shared" si="0"/>
        <v>13.809999999999999</v>
      </c>
      <c r="F12" s="31">
        <f t="shared" si="0"/>
        <v>12.629999999999999</v>
      </c>
      <c r="G12" s="31">
        <f t="shared" si="0"/>
        <v>81.070000000000007</v>
      </c>
      <c r="H12" s="31">
        <f t="shared" si="0"/>
        <v>510.91999999999996</v>
      </c>
      <c r="I12" s="31">
        <f t="shared" si="0"/>
        <v>17</v>
      </c>
      <c r="J12" s="31">
        <f t="shared" si="0"/>
        <v>14.030000000000001</v>
      </c>
      <c r="K12" s="31">
        <f t="shared" si="0"/>
        <v>92.33</v>
      </c>
      <c r="L12" s="31">
        <f t="shared" si="0"/>
        <v>588.21</v>
      </c>
      <c r="M12" s="33"/>
    </row>
    <row r="13" spans="1:14" ht="18.75" x14ac:dyDescent="0.3">
      <c r="A13" s="26"/>
      <c r="B13" s="27" t="s">
        <v>56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6" t="s">
        <v>21</v>
      </c>
    </row>
    <row r="14" spans="1:14" x14ac:dyDescent="0.25">
      <c r="A14" s="26"/>
      <c r="B14" s="22" t="s">
        <v>10</v>
      </c>
      <c r="C14" s="33">
        <v>95</v>
      </c>
      <c r="D14" s="33">
        <v>100</v>
      </c>
      <c r="E14" s="33">
        <v>0.38</v>
      </c>
      <c r="F14" s="33">
        <v>0.38</v>
      </c>
      <c r="G14" s="33">
        <v>9.32</v>
      </c>
      <c r="H14" s="33">
        <v>41.8</v>
      </c>
      <c r="I14" s="33">
        <v>0.4</v>
      </c>
      <c r="J14" s="33">
        <v>0.4</v>
      </c>
      <c r="K14" s="33">
        <v>9.8000000000000007</v>
      </c>
      <c r="L14" s="33">
        <v>44</v>
      </c>
      <c r="M14" s="33">
        <v>386</v>
      </c>
    </row>
    <row r="15" spans="1:14" x14ac:dyDescent="0.25">
      <c r="A15" s="26"/>
      <c r="B15" s="21" t="s">
        <v>37</v>
      </c>
      <c r="C15" s="31">
        <f t="shared" ref="C15:L15" si="1">SUM(C14:C14)</f>
        <v>95</v>
      </c>
      <c r="D15" s="31">
        <f t="shared" si="1"/>
        <v>100</v>
      </c>
      <c r="E15" s="31">
        <f t="shared" si="1"/>
        <v>0.38</v>
      </c>
      <c r="F15" s="31">
        <f t="shared" si="1"/>
        <v>0.38</v>
      </c>
      <c r="G15" s="31">
        <f t="shared" si="1"/>
        <v>9.32</v>
      </c>
      <c r="H15" s="31">
        <f t="shared" si="1"/>
        <v>41.8</v>
      </c>
      <c r="I15" s="31">
        <f t="shared" si="1"/>
        <v>0.4</v>
      </c>
      <c r="J15" s="31">
        <f t="shared" si="1"/>
        <v>0.4</v>
      </c>
      <c r="K15" s="31">
        <f t="shared" si="1"/>
        <v>9.8000000000000007</v>
      </c>
      <c r="L15" s="31">
        <f t="shared" si="1"/>
        <v>44</v>
      </c>
      <c r="M15" s="33"/>
      <c r="N15" s="6" t="s">
        <v>21</v>
      </c>
    </row>
    <row r="16" spans="1:14" ht="19.5" customHeight="1" x14ac:dyDescent="0.25">
      <c r="A16" s="26"/>
      <c r="B16" s="31" t="s">
        <v>38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30" x14ac:dyDescent="0.25">
      <c r="B17" s="28" t="s">
        <v>71</v>
      </c>
      <c r="C17" s="33">
        <v>150</v>
      </c>
      <c r="D17" s="33">
        <v>180</v>
      </c>
      <c r="E17" s="33">
        <v>5.9</v>
      </c>
      <c r="F17" s="33">
        <v>4.4000000000000004</v>
      </c>
      <c r="G17" s="33">
        <v>8.1999999999999993</v>
      </c>
      <c r="H17" s="33">
        <v>96</v>
      </c>
      <c r="I17" s="33">
        <v>7.1</v>
      </c>
      <c r="J17" s="33">
        <v>5.3</v>
      </c>
      <c r="K17" s="33">
        <v>9.8000000000000007</v>
      </c>
      <c r="L17" s="33">
        <v>115.2</v>
      </c>
      <c r="M17" s="33">
        <v>64</v>
      </c>
    </row>
    <row r="18" spans="1:13" x14ac:dyDescent="0.25">
      <c r="B18" s="22" t="s">
        <v>113</v>
      </c>
      <c r="C18" s="33">
        <v>50</v>
      </c>
      <c r="D18" s="33">
        <v>70</v>
      </c>
      <c r="E18" s="33">
        <v>7.2</v>
      </c>
      <c r="F18" s="33">
        <v>0.5</v>
      </c>
      <c r="G18" s="33">
        <v>0.8</v>
      </c>
      <c r="H18" s="33">
        <v>37.4</v>
      </c>
      <c r="I18" s="33">
        <v>11.06</v>
      </c>
      <c r="J18" s="33">
        <v>0.7</v>
      </c>
      <c r="K18" s="33">
        <v>1.1200000000000001</v>
      </c>
      <c r="L18" s="33">
        <v>52.4</v>
      </c>
      <c r="M18" s="33">
        <v>304</v>
      </c>
    </row>
    <row r="19" spans="1:13" x14ac:dyDescent="0.25">
      <c r="B19" s="22" t="s">
        <v>114</v>
      </c>
      <c r="C19" s="33">
        <v>100</v>
      </c>
      <c r="D19" s="33">
        <v>110</v>
      </c>
      <c r="E19" s="33">
        <v>4.5</v>
      </c>
      <c r="F19" s="33">
        <v>6.1</v>
      </c>
      <c r="G19" s="33">
        <v>29</v>
      </c>
      <c r="H19" s="33">
        <v>187.6</v>
      </c>
      <c r="I19" s="33">
        <v>4.95</v>
      </c>
      <c r="J19" s="33">
        <v>6.71</v>
      </c>
      <c r="K19" s="33">
        <v>31.9</v>
      </c>
      <c r="L19" s="33">
        <v>206.36</v>
      </c>
      <c r="M19" s="33">
        <v>394</v>
      </c>
    </row>
    <row r="20" spans="1:13" x14ac:dyDescent="0.25">
      <c r="B20" s="22" t="s">
        <v>108</v>
      </c>
      <c r="C20" s="33">
        <v>20</v>
      </c>
      <c r="D20" s="33">
        <v>20</v>
      </c>
      <c r="E20" s="33">
        <v>0.23</v>
      </c>
      <c r="F20" s="33">
        <v>0.8</v>
      </c>
      <c r="G20" s="33">
        <v>1.6</v>
      </c>
      <c r="H20" s="33">
        <v>14.9</v>
      </c>
      <c r="I20" s="33">
        <v>0.23</v>
      </c>
      <c r="J20" s="33">
        <v>0.8</v>
      </c>
      <c r="K20" s="33">
        <v>1.6</v>
      </c>
      <c r="L20" s="33">
        <v>14.9</v>
      </c>
      <c r="M20" s="33">
        <v>366</v>
      </c>
    </row>
    <row r="21" spans="1:13" x14ac:dyDescent="0.25">
      <c r="A21" s="26"/>
      <c r="B21" s="22" t="s">
        <v>60</v>
      </c>
      <c r="C21" s="33">
        <v>150</v>
      </c>
      <c r="D21" s="33">
        <v>180</v>
      </c>
      <c r="E21" s="33">
        <v>0.32</v>
      </c>
      <c r="F21" s="33">
        <v>1.4999999999999999E-2</v>
      </c>
      <c r="G21" s="33">
        <v>20.82</v>
      </c>
      <c r="H21" s="33">
        <v>84.75</v>
      </c>
      <c r="I21" s="33">
        <v>0.39</v>
      </c>
      <c r="J21" s="33">
        <v>1.7999999999999999E-2</v>
      </c>
      <c r="K21" s="33">
        <v>24.99</v>
      </c>
      <c r="L21" s="33">
        <v>101.7</v>
      </c>
      <c r="M21" s="33">
        <v>394</v>
      </c>
    </row>
    <row r="22" spans="1:13" x14ac:dyDescent="0.25">
      <c r="A22" s="26"/>
      <c r="B22" s="22" t="s">
        <v>61</v>
      </c>
      <c r="C22" s="33">
        <v>35</v>
      </c>
      <c r="D22" s="33">
        <v>45</v>
      </c>
      <c r="E22" s="33">
        <v>2.5499999999999998</v>
      </c>
      <c r="F22" s="33">
        <v>0.45</v>
      </c>
      <c r="G22" s="33">
        <v>12.74</v>
      </c>
      <c r="H22" s="33">
        <v>65.400000000000006</v>
      </c>
      <c r="I22" s="33">
        <v>3.29</v>
      </c>
      <c r="J22" s="33">
        <v>0.57999999999999996</v>
      </c>
      <c r="K22" s="33">
        <v>16.38</v>
      </c>
      <c r="L22" s="33">
        <v>84.5</v>
      </c>
      <c r="M22" s="33"/>
    </row>
    <row r="23" spans="1:13" x14ac:dyDescent="0.25">
      <c r="A23" s="26"/>
      <c r="B23" s="22" t="s">
        <v>12</v>
      </c>
      <c r="C23" s="33">
        <v>5</v>
      </c>
      <c r="D23" s="33">
        <v>10</v>
      </c>
      <c r="E23" s="33">
        <v>0.38</v>
      </c>
      <c r="F23" s="33">
        <v>0.04</v>
      </c>
      <c r="G23" s="33">
        <v>2.5</v>
      </c>
      <c r="H23" s="33">
        <v>11.8</v>
      </c>
      <c r="I23" s="33">
        <v>0.75</v>
      </c>
      <c r="J23" s="33">
        <v>0.08</v>
      </c>
      <c r="K23" s="33">
        <v>5</v>
      </c>
      <c r="L23" s="33">
        <v>23.6</v>
      </c>
      <c r="M23" s="33"/>
    </row>
    <row r="24" spans="1:13" x14ac:dyDescent="0.25">
      <c r="A24" s="26"/>
      <c r="B24" s="21" t="s">
        <v>30</v>
      </c>
      <c r="C24" s="31">
        <f t="shared" ref="C24:L24" si="2">SUM(C18:C23)</f>
        <v>360</v>
      </c>
      <c r="D24" s="31">
        <f t="shared" si="2"/>
        <v>435</v>
      </c>
      <c r="E24" s="31">
        <f t="shared" si="2"/>
        <v>15.180000000000001</v>
      </c>
      <c r="F24" s="31">
        <f t="shared" si="2"/>
        <v>7.9049999999999994</v>
      </c>
      <c r="G24" s="31">
        <f t="shared" si="2"/>
        <v>67.459999999999994</v>
      </c>
      <c r="H24" s="31">
        <f t="shared" si="2"/>
        <v>401.84999999999997</v>
      </c>
      <c r="I24" s="31">
        <f t="shared" si="2"/>
        <v>20.67</v>
      </c>
      <c r="J24" s="31">
        <f t="shared" si="2"/>
        <v>8.8880000000000017</v>
      </c>
      <c r="K24" s="31">
        <f t="shared" si="2"/>
        <v>80.989999999999995</v>
      </c>
      <c r="L24" s="31">
        <f t="shared" si="2"/>
        <v>483.46</v>
      </c>
      <c r="M24" s="33"/>
    </row>
    <row r="25" spans="1:13" ht="18.75" x14ac:dyDescent="0.3">
      <c r="A25" s="26"/>
      <c r="B25" s="29" t="s">
        <v>39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x14ac:dyDescent="0.25">
      <c r="A26" s="26"/>
      <c r="B26" s="22" t="s">
        <v>79</v>
      </c>
      <c r="C26" s="33">
        <v>150</v>
      </c>
      <c r="D26" s="33">
        <v>200</v>
      </c>
      <c r="E26" s="33">
        <v>3.91</v>
      </c>
      <c r="F26" s="33">
        <v>3.37</v>
      </c>
      <c r="G26" s="56">
        <v>5.67</v>
      </c>
      <c r="H26" s="33">
        <v>69</v>
      </c>
      <c r="I26" s="33">
        <v>5.22</v>
      </c>
      <c r="J26" s="33">
        <v>4.5</v>
      </c>
      <c r="K26" s="33">
        <v>7.56</v>
      </c>
      <c r="L26" s="33">
        <v>92</v>
      </c>
      <c r="M26" s="33">
        <v>420</v>
      </c>
    </row>
    <row r="27" spans="1:13" x14ac:dyDescent="0.25">
      <c r="A27" s="26"/>
      <c r="B27" s="22" t="s">
        <v>74</v>
      </c>
      <c r="C27" s="33">
        <v>12</v>
      </c>
      <c r="D27" s="33">
        <v>20</v>
      </c>
      <c r="E27" s="33">
        <v>0.9</v>
      </c>
      <c r="F27" s="33">
        <v>1.92</v>
      </c>
      <c r="G27" s="33">
        <v>19.8</v>
      </c>
      <c r="H27" s="33">
        <v>52.8</v>
      </c>
      <c r="I27" s="33">
        <v>1.5</v>
      </c>
      <c r="J27" s="33">
        <v>3.2</v>
      </c>
      <c r="K27" s="33">
        <v>13.4</v>
      </c>
      <c r="L27" s="33">
        <v>88</v>
      </c>
      <c r="M27" s="33"/>
    </row>
    <row r="28" spans="1:13" x14ac:dyDescent="0.25">
      <c r="A28" s="26"/>
      <c r="B28" s="21" t="s">
        <v>35</v>
      </c>
      <c r="C28" s="31">
        <f>SUM(C26:C27)</f>
        <v>162</v>
      </c>
      <c r="D28" s="31">
        <f t="shared" ref="D28:L28" si="3">SUM(D26:D27)</f>
        <v>220</v>
      </c>
      <c r="E28" s="31">
        <f t="shared" si="3"/>
        <v>4.8100000000000005</v>
      </c>
      <c r="F28" s="31">
        <f t="shared" si="3"/>
        <v>5.29</v>
      </c>
      <c r="G28" s="31">
        <f t="shared" si="3"/>
        <v>25.47</v>
      </c>
      <c r="H28" s="31">
        <f t="shared" si="3"/>
        <v>121.8</v>
      </c>
      <c r="I28" s="31">
        <f t="shared" si="3"/>
        <v>6.72</v>
      </c>
      <c r="J28" s="31">
        <f t="shared" si="3"/>
        <v>7.7</v>
      </c>
      <c r="K28" s="31">
        <f t="shared" si="3"/>
        <v>20.96</v>
      </c>
      <c r="L28" s="31">
        <f t="shared" si="3"/>
        <v>180</v>
      </c>
      <c r="M28" s="33"/>
    </row>
    <row r="29" spans="1:13" ht="18.75" x14ac:dyDescent="0.3">
      <c r="A29" s="26"/>
      <c r="B29" s="29" t="s">
        <v>36</v>
      </c>
      <c r="C29" s="33"/>
      <c r="D29" s="33"/>
      <c r="E29" s="34"/>
      <c r="F29" s="34"/>
      <c r="G29" s="33"/>
      <c r="H29" s="33"/>
      <c r="I29" s="33"/>
      <c r="J29" s="33"/>
      <c r="K29" s="33"/>
      <c r="L29" s="33"/>
      <c r="M29" s="33"/>
    </row>
    <row r="30" spans="1:13" x14ac:dyDescent="0.25">
      <c r="A30" s="26"/>
      <c r="B30" s="22" t="s">
        <v>80</v>
      </c>
      <c r="C30" s="33">
        <v>170</v>
      </c>
      <c r="D30" s="33">
        <v>180</v>
      </c>
      <c r="E30" s="34">
        <v>31.77</v>
      </c>
      <c r="F30" s="34">
        <v>21.54</v>
      </c>
      <c r="G30" s="33">
        <v>13.38</v>
      </c>
      <c r="H30" s="33">
        <v>397.8</v>
      </c>
      <c r="I30" s="33">
        <v>33.64</v>
      </c>
      <c r="J30" s="33">
        <v>22.8</v>
      </c>
      <c r="K30" s="33">
        <v>20.32</v>
      </c>
      <c r="L30" s="33">
        <v>421.2</v>
      </c>
      <c r="M30" s="33">
        <v>245</v>
      </c>
    </row>
    <row r="31" spans="1:13" x14ac:dyDescent="0.25">
      <c r="A31" s="26"/>
      <c r="B31" s="22" t="s">
        <v>81</v>
      </c>
      <c r="C31" s="33">
        <v>20</v>
      </c>
      <c r="D31" s="33">
        <v>20</v>
      </c>
      <c r="E31" s="34">
        <v>0.28000000000000003</v>
      </c>
      <c r="F31" s="34">
        <v>0.8</v>
      </c>
      <c r="G31" s="33">
        <v>1.17</v>
      </c>
      <c r="H31" s="33">
        <v>14.8</v>
      </c>
      <c r="I31" s="34">
        <v>0.28000000000000003</v>
      </c>
      <c r="J31" s="34">
        <v>0.8</v>
      </c>
      <c r="K31" s="33">
        <v>1.17</v>
      </c>
      <c r="L31" s="33">
        <v>14.8</v>
      </c>
      <c r="M31" s="33">
        <v>369</v>
      </c>
    </row>
    <row r="32" spans="1:13" x14ac:dyDescent="0.25">
      <c r="A32" s="26"/>
      <c r="B32" s="22" t="s">
        <v>12</v>
      </c>
      <c r="C32" s="33">
        <v>40</v>
      </c>
      <c r="D32" s="33">
        <v>50</v>
      </c>
      <c r="E32" s="33">
        <v>3.08</v>
      </c>
      <c r="F32" s="33">
        <v>0.32</v>
      </c>
      <c r="G32" s="33">
        <v>19.8</v>
      </c>
      <c r="H32" s="33">
        <v>94.4</v>
      </c>
      <c r="I32" s="33">
        <v>3.85</v>
      </c>
      <c r="J32" s="33">
        <v>0.4</v>
      </c>
      <c r="K32" s="33">
        <v>24.75</v>
      </c>
      <c r="L32" s="33">
        <v>118</v>
      </c>
      <c r="M32" s="33"/>
    </row>
    <row r="33" spans="1:13" x14ac:dyDescent="0.25">
      <c r="A33" s="26"/>
      <c r="B33" s="22" t="s">
        <v>139</v>
      </c>
      <c r="C33" s="33">
        <v>160</v>
      </c>
      <c r="D33" s="33">
        <v>200</v>
      </c>
      <c r="E33" s="33"/>
      <c r="F33" s="33"/>
      <c r="G33" s="33">
        <v>18.399999999999999</v>
      </c>
      <c r="H33" s="33">
        <v>73.599999999999994</v>
      </c>
      <c r="I33" s="34"/>
      <c r="J33" s="34"/>
      <c r="K33" s="55">
        <v>23</v>
      </c>
      <c r="L33" s="55">
        <v>92</v>
      </c>
      <c r="M33" s="33"/>
    </row>
    <row r="34" spans="1:13" x14ac:dyDescent="0.25">
      <c r="A34" s="26"/>
      <c r="B34" s="25" t="s">
        <v>33</v>
      </c>
      <c r="C34" s="52">
        <f>SUM(C30:C33)</f>
        <v>390</v>
      </c>
      <c r="D34" s="52">
        <f t="shared" ref="D34:L34" si="4">SUM(D30:D33)</f>
        <v>450</v>
      </c>
      <c r="E34" s="52">
        <f t="shared" si="4"/>
        <v>35.129999999999995</v>
      </c>
      <c r="F34" s="52">
        <f t="shared" si="4"/>
        <v>22.66</v>
      </c>
      <c r="G34" s="52">
        <f t="shared" si="4"/>
        <v>52.75</v>
      </c>
      <c r="H34" s="52">
        <f t="shared" si="4"/>
        <v>580.6</v>
      </c>
      <c r="I34" s="52">
        <f t="shared" si="4"/>
        <v>37.770000000000003</v>
      </c>
      <c r="J34" s="52">
        <f t="shared" si="4"/>
        <v>24</v>
      </c>
      <c r="K34" s="52">
        <f t="shared" si="4"/>
        <v>69.240000000000009</v>
      </c>
      <c r="L34" s="52">
        <f t="shared" si="4"/>
        <v>646</v>
      </c>
      <c r="M34" s="53"/>
    </row>
    <row r="35" spans="1:13" x14ac:dyDescent="0.25">
      <c r="A35" s="26"/>
      <c r="B35" s="22"/>
      <c r="C35" s="31">
        <f t="shared" ref="C35:L35" si="5">C12+C15+C24+C28+C34</f>
        <v>1361</v>
      </c>
      <c r="D35" s="31">
        <f t="shared" si="5"/>
        <v>1613</v>
      </c>
      <c r="E35" s="31">
        <f t="shared" si="5"/>
        <v>69.31</v>
      </c>
      <c r="F35" s="31">
        <f t="shared" si="5"/>
        <v>48.864999999999995</v>
      </c>
      <c r="G35" s="31">
        <f t="shared" si="5"/>
        <v>236.07000000000002</v>
      </c>
      <c r="H35" s="31">
        <f t="shared" si="5"/>
        <v>1656.9699999999998</v>
      </c>
      <c r="I35" s="31">
        <f t="shared" si="5"/>
        <v>82.56</v>
      </c>
      <c r="J35" s="31">
        <f t="shared" si="5"/>
        <v>55.018000000000001</v>
      </c>
      <c r="K35" s="31">
        <f t="shared" si="5"/>
        <v>273.32000000000005</v>
      </c>
      <c r="L35" s="31">
        <f t="shared" si="5"/>
        <v>1941.67</v>
      </c>
      <c r="M35" s="33"/>
    </row>
  </sheetData>
  <mergeCells count="7">
    <mergeCell ref="M3:M5"/>
    <mergeCell ref="B3:B5"/>
    <mergeCell ref="C3:D4"/>
    <mergeCell ref="E3:G4"/>
    <mergeCell ref="H3:H5"/>
    <mergeCell ref="I3:K4"/>
    <mergeCell ref="L3:L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33"/>
  <sheetViews>
    <sheetView topLeftCell="A7" workbookViewId="0">
      <selection activeCell="C14" sqref="C14:M14"/>
    </sheetView>
  </sheetViews>
  <sheetFormatPr defaultRowHeight="15" x14ac:dyDescent="0.25"/>
  <cols>
    <col min="1" max="1" width="4.140625" customWidth="1"/>
    <col min="2" max="2" width="27.5703125" customWidth="1"/>
    <col min="3" max="3" width="12" customWidth="1"/>
    <col min="7" max="7" width="11" customWidth="1"/>
    <col min="9" max="9" width="10" customWidth="1"/>
    <col min="11" max="11" width="11.5703125" customWidth="1"/>
    <col min="13" max="13" width="14" customWidth="1"/>
    <col min="14" max="14" width="9.140625" hidden="1" customWidth="1"/>
  </cols>
  <sheetData>
    <row r="2" spans="2:14" ht="18.75" x14ac:dyDescent="0.3">
      <c r="B2" s="41" t="s">
        <v>137</v>
      </c>
    </row>
    <row r="3" spans="2:14" x14ac:dyDescent="0.25">
      <c r="B3" s="60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2:14" x14ac:dyDescent="0.25">
      <c r="B4" s="60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2:14" x14ac:dyDescent="0.25">
      <c r="B5" s="60"/>
      <c r="C5" s="3" t="s">
        <v>6</v>
      </c>
      <c r="D5" s="3" t="s">
        <v>7</v>
      </c>
      <c r="E5" s="3" t="s">
        <v>1</v>
      </c>
      <c r="F5" s="3" t="s">
        <v>2</v>
      </c>
      <c r="G5" s="3" t="s">
        <v>3</v>
      </c>
      <c r="H5" s="59"/>
      <c r="I5" s="3" t="s">
        <v>1</v>
      </c>
      <c r="J5" s="3" t="s">
        <v>2</v>
      </c>
      <c r="K5" s="3" t="s">
        <v>3</v>
      </c>
      <c r="L5" s="59"/>
      <c r="M5" s="57"/>
    </row>
    <row r="6" spans="2:14" ht="18.75" x14ac:dyDescent="0.25">
      <c r="B6" s="32" t="s">
        <v>18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2:14" x14ac:dyDescent="0.25">
      <c r="B7" s="22" t="s">
        <v>82</v>
      </c>
      <c r="C7" s="33">
        <v>170</v>
      </c>
      <c r="D7" s="33">
        <v>180</v>
      </c>
      <c r="E7" s="33">
        <v>7.25</v>
      </c>
      <c r="F7" s="33">
        <v>11.63</v>
      </c>
      <c r="G7" s="33">
        <v>56.07</v>
      </c>
      <c r="H7" s="33">
        <v>358.05</v>
      </c>
      <c r="I7" s="33">
        <v>7.67</v>
      </c>
      <c r="J7" s="33">
        <v>12.31</v>
      </c>
      <c r="K7" s="33">
        <v>59.36</v>
      </c>
      <c r="L7" s="33">
        <v>379.11</v>
      </c>
      <c r="M7" s="33">
        <v>331</v>
      </c>
    </row>
    <row r="8" spans="2:14" x14ac:dyDescent="0.25">
      <c r="B8" s="22" t="s">
        <v>67</v>
      </c>
      <c r="C8" s="33">
        <v>5</v>
      </c>
      <c r="D8" s="33">
        <v>7</v>
      </c>
      <c r="E8" s="33">
        <v>3.63</v>
      </c>
      <c r="F8" s="33">
        <v>0.05</v>
      </c>
      <c r="G8" s="33">
        <v>7.0000000000000007E-2</v>
      </c>
      <c r="H8" s="33">
        <v>33.1</v>
      </c>
      <c r="I8" s="33">
        <v>5.08</v>
      </c>
      <c r="J8" s="33">
        <v>7.0000000000000007E-2</v>
      </c>
      <c r="K8" s="33">
        <v>0.1</v>
      </c>
      <c r="L8" s="33">
        <v>46.3</v>
      </c>
      <c r="M8" s="33"/>
      <c r="N8" s="3"/>
    </row>
    <row r="9" spans="2:14" x14ac:dyDescent="0.25">
      <c r="B9" s="22" t="s">
        <v>68</v>
      </c>
      <c r="C9" s="33">
        <v>4</v>
      </c>
      <c r="D9" s="33">
        <v>6</v>
      </c>
      <c r="E9" s="33">
        <v>0.94</v>
      </c>
      <c r="F9" s="33">
        <v>1.2</v>
      </c>
      <c r="G9" s="33" t="s">
        <v>127</v>
      </c>
      <c r="H9" s="33">
        <v>14.84</v>
      </c>
      <c r="I9" s="33">
        <v>1.4</v>
      </c>
      <c r="J9" s="33">
        <v>1.8</v>
      </c>
      <c r="K9" s="33" t="s">
        <v>127</v>
      </c>
      <c r="L9" s="33">
        <v>22.26</v>
      </c>
      <c r="M9" s="33"/>
    </row>
    <row r="10" spans="2:14" x14ac:dyDescent="0.25">
      <c r="B10" s="22" t="s">
        <v>12</v>
      </c>
      <c r="C10" s="33">
        <v>20</v>
      </c>
      <c r="D10" s="33">
        <v>25</v>
      </c>
      <c r="E10" s="34">
        <v>1.54</v>
      </c>
      <c r="F10" s="34">
        <v>0.16</v>
      </c>
      <c r="G10" s="33">
        <v>9.9</v>
      </c>
      <c r="H10" s="33">
        <v>47.2</v>
      </c>
      <c r="I10" s="33">
        <v>1.93</v>
      </c>
      <c r="J10" s="33">
        <v>0.2</v>
      </c>
      <c r="K10" s="33">
        <v>12.4</v>
      </c>
      <c r="L10" s="33">
        <v>59</v>
      </c>
      <c r="M10" s="33"/>
    </row>
    <row r="11" spans="2:14" x14ac:dyDescent="0.25">
      <c r="B11" s="22" t="s">
        <v>54</v>
      </c>
      <c r="C11" s="33">
        <v>150</v>
      </c>
      <c r="D11" s="33">
        <v>180</v>
      </c>
      <c r="E11" s="34">
        <v>3.15</v>
      </c>
      <c r="F11" s="34">
        <v>2.72</v>
      </c>
      <c r="G11" s="33">
        <v>12.96</v>
      </c>
      <c r="H11" s="33">
        <v>89</v>
      </c>
      <c r="I11" s="33">
        <v>3.67</v>
      </c>
      <c r="J11" s="33">
        <v>3.19</v>
      </c>
      <c r="K11" s="33">
        <v>15.82</v>
      </c>
      <c r="L11" s="33">
        <v>107</v>
      </c>
      <c r="M11" s="33">
        <v>416</v>
      </c>
    </row>
    <row r="12" spans="2:14" x14ac:dyDescent="0.25">
      <c r="B12" s="21" t="s">
        <v>25</v>
      </c>
      <c r="C12" s="31">
        <f>SUM(C7:C11)</f>
        <v>349</v>
      </c>
      <c r="D12" s="31">
        <f t="shared" ref="D12:L12" si="0">SUM(D7:D11)</f>
        <v>398</v>
      </c>
      <c r="E12" s="31">
        <f t="shared" si="0"/>
        <v>16.509999999999998</v>
      </c>
      <c r="F12" s="31">
        <f t="shared" si="0"/>
        <v>15.760000000000002</v>
      </c>
      <c r="G12" s="31">
        <f t="shared" si="0"/>
        <v>79</v>
      </c>
      <c r="H12" s="31">
        <f t="shared" si="0"/>
        <v>542.19000000000005</v>
      </c>
      <c r="I12" s="31">
        <f t="shared" si="0"/>
        <v>19.75</v>
      </c>
      <c r="J12" s="31">
        <f t="shared" si="0"/>
        <v>17.57</v>
      </c>
      <c r="K12" s="31">
        <f t="shared" si="0"/>
        <v>87.68</v>
      </c>
      <c r="L12" s="31">
        <f t="shared" si="0"/>
        <v>613.67000000000007</v>
      </c>
      <c r="M12" s="33"/>
    </row>
    <row r="13" spans="2:14" ht="18.75" x14ac:dyDescent="0.3">
      <c r="B13" s="27" t="s">
        <v>56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2:14" x14ac:dyDescent="0.25">
      <c r="B14" s="22" t="s">
        <v>83</v>
      </c>
      <c r="C14" s="33">
        <v>95</v>
      </c>
      <c r="D14" s="33">
        <v>100</v>
      </c>
      <c r="E14" s="33">
        <v>0.38</v>
      </c>
      <c r="F14" s="33">
        <v>0.28000000000000003</v>
      </c>
      <c r="G14" s="33">
        <v>9.7799999999999994</v>
      </c>
      <c r="H14" s="33">
        <v>43.7</v>
      </c>
      <c r="I14" s="33">
        <v>0.4</v>
      </c>
      <c r="J14" s="33">
        <v>0.3</v>
      </c>
      <c r="K14" s="33">
        <v>10.3</v>
      </c>
      <c r="L14" s="33">
        <v>46</v>
      </c>
      <c r="M14" s="33">
        <v>386</v>
      </c>
    </row>
    <row r="15" spans="2:14" x14ac:dyDescent="0.25">
      <c r="B15" s="21" t="s">
        <v>41</v>
      </c>
      <c r="C15" s="31">
        <f t="shared" ref="C15:L15" si="1">SUM(C14:C14)</f>
        <v>95</v>
      </c>
      <c r="D15" s="31">
        <f t="shared" si="1"/>
        <v>100</v>
      </c>
      <c r="E15" s="31">
        <f t="shared" si="1"/>
        <v>0.38</v>
      </c>
      <c r="F15" s="31">
        <f t="shared" si="1"/>
        <v>0.28000000000000003</v>
      </c>
      <c r="G15" s="31">
        <f t="shared" si="1"/>
        <v>9.7799999999999994</v>
      </c>
      <c r="H15" s="31">
        <f t="shared" si="1"/>
        <v>43.7</v>
      </c>
      <c r="I15" s="31">
        <f t="shared" si="1"/>
        <v>0.4</v>
      </c>
      <c r="J15" s="31">
        <f t="shared" si="1"/>
        <v>0.3</v>
      </c>
      <c r="K15" s="31">
        <f t="shared" si="1"/>
        <v>10.3</v>
      </c>
      <c r="L15" s="31">
        <f t="shared" si="1"/>
        <v>46</v>
      </c>
      <c r="M15" s="33"/>
    </row>
    <row r="16" spans="2:14" ht="18.75" x14ac:dyDescent="0.3">
      <c r="B16" s="29" t="s">
        <v>19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2:14" ht="30" x14ac:dyDescent="0.25">
      <c r="B17" s="28" t="s">
        <v>84</v>
      </c>
      <c r="C17" s="33">
        <v>150</v>
      </c>
      <c r="D17" s="33">
        <v>180</v>
      </c>
      <c r="E17" s="33">
        <v>3.36</v>
      </c>
      <c r="F17" s="33">
        <v>1.8</v>
      </c>
      <c r="G17" s="33">
        <v>9.4</v>
      </c>
      <c r="H17" s="33">
        <v>67.349999999999994</v>
      </c>
      <c r="I17" s="33">
        <v>4.04</v>
      </c>
      <c r="J17" s="33">
        <v>2.2000000000000002</v>
      </c>
      <c r="K17" s="33">
        <v>11.3</v>
      </c>
      <c r="L17" s="42">
        <v>80.8</v>
      </c>
      <c r="M17" s="33">
        <v>90</v>
      </c>
      <c r="N17" s="6" t="s">
        <v>21</v>
      </c>
    </row>
    <row r="18" spans="2:14" ht="30" x14ac:dyDescent="0.25">
      <c r="B18" s="28" t="s">
        <v>85</v>
      </c>
      <c r="C18" s="33">
        <v>170</v>
      </c>
      <c r="D18" s="33">
        <v>200</v>
      </c>
      <c r="E18" s="33">
        <v>15.03</v>
      </c>
      <c r="F18" s="33">
        <v>9.6</v>
      </c>
      <c r="G18" s="33">
        <v>21.3</v>
      </c>
      <c r="H18" s="33">
        <v>232</v>
      </c>
      <c r="I18" s="33">
        <v>17.7</v>
      </c>
      <c r="J18" s="33">
        <v>11.3</v>
      </c>
      <c r="K18" s="33">
        <v>25</v>
      </c>
      <c r="L18" s="42">
        <v>273</v>
      </c>
      <c r="M18" s="33">
        <v>315</v>
      </c>
    </row>
    <row r="19" spans="2:14" x14ac:dyDescent="0.25">
      <c r="B19" s="22" t="s">
        <v>86</v>
      </c>
      <c r="C19" s="33">
        <v>150</v>
      </c>
      <c r="D19" s="43"/>
      <c r="E19" s="33">
        <v>0.24</v>
      </c>
      <c r="F19" s="33">
        <v>0.06</v>
      </c>
      <c r="G19" s="33">
        <v>18.149999999999999</v>
      </c>
      <c r="H19" s="33">
        <v>74.099999999999994</v>
      </c>
      <c r="I19" s="33"/>
      <c r="J19" s="33"/>
      <c r="K19" s="33"/>
      <c r="L19" s="42"/>
      <c r="M19" s="33"/>
    </row>
    <row r="20" spans="2:14" x14ac:dyDescent="0.25">
      <c r="B20" s="22" t="s">
        <v>87</v>
      </c>
      <c r="C20" s="33"/>
      <c r="D20" s="33">
        <v>180</v>
      </c>
      <c r="E20" s="33"/>
      <c r="F20" s="33"/>
      <c r="G20" s="33"/>
      <c r="H20" s="33"/>
      <c r="I20" s="33">
        <v>0.22</v>
      </c>
      <c r="J20" s="33">
        <v>8.5000000000000006E-2</v>
      </c>
      <c r="K20" s="33">
        <v>14.6</v>
      </c>
      <c r="L20" s="33">
        <v>60.03</v>
      </c>
      <c r="M20" s="33">
        <v>395</v>
      </c>
    </row>
    <row r="21" spans="2:14" x14ac:dyDescent="0.25">
      <c r="B21" s="22" t="s">
        <v>61</v>
      </c>
      <c r="C21" s="33">
        <v>35</v>
      </c>
      <c r="D21" s="33">
        <v>45</v>
      </c>
      <c r="E21" s="33">
        <v>2.5499999999999998</v>
      </c>
      <c r="F21" s="33">
        <v>0.45</v>
      </c>
      <c r="G21" s="33">
        <v>12.74</v>
      </c>
      <c r="H21" s="33">
        <v>65.400000000000006</v>
      </c>
      <c r="I21" s="33">
        <v>3.29</v>
      </c>
      <c r="J21" s="33">
        <v>0.57999999999999996</v>
      </c>
      <c r="K21" s="33">
        <v>16.38</v>
      </c>
      <c r="L21" s="33">
        <v>84.5</v>
      </c>
      <c r="M21" s="33"/>
    </row>
    <row r="22" spans="2:14" x14ac:dyDescent="0.25">
      <c r="B22" s="22" t="s">
        <v>12</v>
      </c>
      <c r="C22" s="33">
        <v>45</v>
      </c>
      <c r="D22" s="33">
        <v>50</v>
      </c>
      <c r="E22" s="33">
        <v>3.47</v>
      </c>
      <c r="F22" s="33">
        <v>0.36</v>
      </c>
      <c r="G22" s="33">
        <v>22.28</v>
      </c>
      <c r="H22" s="33">
        <v>106.2</v>
      </c>
      <c r="I22" s="33">
        <v>3.85</v>
      </c>
      <c r="J22" s="33">
        <v>0.4</v>
      </c>
      <c r="K22" s="33">
        <v>24.75</v>
      </c>
      <c r="L22" s="33">
        <v>118</v>
      </c>
      <c r="M22" s="33"/>
    </row>
    <row r="23" spans="2:14" x14ac:dyDescent="0.25">
      <c r="B23" s="21" t="s">
        <v>30</v>
      </c>
      <c r="C23" s="31">
        <f>SUM(C17:C22)</f>
        <v>550</v>
      </c>
      <c r="D23" s="31">
        <f t="shared" ref="D23:L23" si="2">SUM(D17:D22)</f>
        <v>655</v>
      </c>
      <c r="E23" s="31">
        <f t="shared" si="2"/>
        <v>24.65</v>
      </c>
      <c r="F23" s="31">
        <f t="shared" si="2"/>
        <v>12.27</v>
      </c>
      <c r="G23" s="31">
        <f t="shared" si="2"/>
        <v>83.87</v>
      </c>
      <c r="H23" s="31">
        <f t="shared" si="2"/>
        <v>545.05000000000007</v>
      </c>
      <c r="I23" s="31">
        <f t="shared" si="2"/>
        <v>29.099999999999998</v>
      </c>
      <c r="J23" s="31">
        <f t="shared" si="2"/>
        <v>14.565000000000001</v>
      </c>
      <c r="K23" s="31">
        <f t="shared" si="2"/>
        <v>92.03</v>
      </c>
      <c r="L23" s="31">
        <f t="shared" si="2"/>
        <v>616.33000000000004</v>
      </c>
      <c r="M23" s="33"/>
    </row>
    <row r="24" spans="2:14" ht="18.75" x14ac:dyDescent="0.3">
      <c r="B24" s="29" t="s">
        <v>17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2:14" x14ac:dyDescent="0.25">
      <c r="B25" s="22" t="s">
        <v>88</v>
      </c>
      <c r="C25" s="33">
        <v>150</v>
      </c>
      <c r="D25" s="33">
        <v>200</v>
      </c>
      <c r="E25" s="56">
        <f>0.12/170*150</f>
        <v>0.10588235294117646</v>
      </c>
      <c r="F25" s="33">
        <f>0.034/170*150</f>
        <v>3.0000000000000002E-2</v>
      </c>
      <c r="G25" s="56">
        <f>23.37/170*150</f>
        <v>20.620588235294118</v>
      </c>
      <c r="H25" s="36">
        <f>94.18/170*150</f>
        <v>83.100000000000009</v>
      </c>
      <c r="I25" s="33">
        <v>0.14000000000000001</v>
      </c>
      <c r="J25" s="33">
        <v>4.0000000000000001E-3</v>
      </c>
      <c r="K25" s="33">
        <v>77.5</v>
      </c>
      <c r="L25" s="33">
        <v>110.8</v>
      </c>
      <c r="M25" s="33">
        <v>396</v>
      </c>
    </row>
    <row r="26" spans="2:14" x14ac:dyDescent="0.25">
      <c r="B26" s="23" t="s">
        <v>63</v>
      </c>
      <c r="C26" s="36">
        <v>24</v>
      </c>
      <c r="D26" s="33">
        <v>40</v>
      </c>
      <c r="E26" s="33">
        <v>1.08</v>
      </c>
      <c r="F26" s="33">
        <v>5.76</v>
      </c>
      <c r="G26" s="33">
        <v>16.079999999999998</v>
      </c>
      <c r="H26" s="33">
        <v>122.4</v>
      </c>
      <c r="I26" s="33">
        <v>1.8</v>
      </c>
      <c r="J26" s="33">
        <v>9.6</v>
      </c>
      <c r="K26" s="33">
        <v>26.8</v>
      </c>
      <c r="L26" s="33">
        <v>204</v>
      </c>
      <c r="M26" s="33"/>
    </row>
    <row r="27" spans="2:14" x14ac:dyDescent="0.25">
      <c r="B27" s="21" t="s">
        <v>29</v>
      </c>
      <c r="C27" s="31">
        <f>SUM(C25:C26)</f>
        <v>174</v>
      </c>
      <c r="D27" s="31">
        <f t="shared" ref="D27:L27" si="3">SUM(D25:D26)</f>
        <v>240</v>
      </c>
      <c r="E27" s="31">
        <f t="shared" si="3"/>
        <v>1.1858823529411766</v>
      </c>
      <c r="F27" s="31">
        <f t="shared" si="3"/>
        <v>5.79</v>
      </c>
      <c r="G27" s="31">
        <f t="shared" si="3"/>
        <v>36.70058823529412</v>
      </c>
      <c r="H27" s="31">
        <f t="shared" si="3"/>
        <v>205.5</v>
      </c>
      <c r="I27" s="31">
        <f t="shared" si="3"/>
        <v>1.94</v>
      </c>
      <c r="J27" s="31">
        <f t="shared" si="3"/>
        <v>9.6039999999999992</v>
      </c>
      <c r="K27" s="31">
        <f t="shared" si="3"/>
        <v>104.3</v>
      </c>
      <c r="L27" s="31">
        <f t="shared" si="3"/>
        <v>314.8</v>
      </c>
      <c r="M27" s="33"/>
    </row>
    <row r="28" spans="2:14" ht="18.75" x14ac:dyDescent="0.3">
      <c r="B28" s="29" t="s">
        <v>36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2:14" x14ac:dyDescent="0.25">
      <c r="B29" s="22" t="s">
        <v>89</v>
      </c>
      <c r="C29" s="33">
        <v>180</v>
      </c>
      <c r="D29" s="33">
        <v>200</v>
      </c>
      <c r="E29" s="33">
        <v>6.25</v>
      </c>
      <c r="F29" s="33">
        <v>1.55</v>
      </c>
      <c r="G29" s="33">
        <v>51.4</v>
      </c>
      <c r="H29" s="36">
        <v>286</v>
      </c>
      <c r="I29" s="33">
        <v>6.9</v>
      </c>
      <c r="J29" s="33">
        <v>1.7</v>
      </c>
      <c r="K29" s="33">
        <v>57.1</v>
      </c>
      <c r="L29" s="33">
        <v>317.7</v>
      </c>
      <c r="M29" s="33">
        <v>112</v>
      </c>
    </row>
    <row r="30" spans="2:14" x14ac:dyDescent="0.25">
      <c r="B30" s="23" t="s">
        <v>49</v>
      </c>
      <c r="C30" s="33">
        <v>180</v>
      </c>
      <c r="D30" s="33">
        <v>200</v>
      </c>
      <c r="E30" s="33">
        <v>0.61</v>
      </c>
      <c r="F30" s="33">
        <v>0.25</v>
      </c>
      <c r="G30" s="33">
        <v>18.66</v>
      </c>
      <c r="H30" s="33">
        <v>79</v>
      </c>
      <c r="I30" s="33">
        <v>0.68</v>
      </c>
      <c r="J30" s="33">
        <v>0.28000000000000003</v>
      </c>
      <c r="K30" s="33">
        <v>20.74</v>
      </c>
      <c r="L30" s="33">
        <v>87.78</v>
      </c>
      <c r="M30" s="33">
        <v>411</v>
      </c>
    </row>
    <row r="31" spans="2:14" x14ac:dyDescent="0.25">
      <c r="B31" s="21" t="s">
        <v>28</v>
      </c>
      <c r="C31" s="31">
        <f>SUM(C29:C30)</f>
        <v>360</v>
      </c>
      <c r="D31" s="31">
        <f t="shared" ref="D31:L31" si="4">SUM(D29:D30)</f>
        <v>400</v>
      </c>
      <c r="E31" s="31">
        <f t="shared" si="4"/>
        <v>6.86</v>
      </c>
      <c r="F31" s="31">
        <f t="shared" si="4"/>
        <v>1.8</v>
      </c>
      <c r="G31" s="31">
        <f t="shared" si="4"/>
        <v>70.06</v>
      </c>
      <c r="H31" s="31">
        <f t="shared" si="4"/>
        <v>365</v>
      </c>
      <c r="I31" s="31">
        <f t="shared" si="4"/>
        <v>7.58</v>
      </c>
      <c r="J31" s="31">
        <f t="shared" si="4"/>
        <v>1.98</v>
      </c>
      <c r="K31" s="31">
        <f t="shared" si="4"/>
        <v>77.84</v>
      </c>
      <c r="L31" s="31">
        <f t="shared" si="4"/>
        <v>405.48</v>
      </c>
      <c r="M31" s="33"/>
    </row>
    <row r="32" spans="2:14" x14ac:dyDescent="0.25">
      <c r="B32" s="22"/>
      <c r="C32" s="31">
        <f t="shared" ref="C32:L32" si="5">C12+C15+C23+C27+C31</f>
        <v>1528</v>
      </c>
      <c r="D32" s="31">
        <f t="shared" si="5"/>
        <v>1793</v>
      </c>
      <c r="E32" s="31">
        <f t="shared" si="5"/>
        <v>49.585882352941169</v>
      </c>
      <c r="F32" s="31">
        <f t="shared" si="5"/>
        <v>35.9</v>
      </c>
      <c r="G32" s="31">
        <f t="shared" si="5"/>
        <v>279.41058823529414</v>
      </c>
      <c r="H32" s="31">
        <f t="shared" si="5"/>
        <v>1701.44</v>
      </c>
      <c r="I32" s="31">
        <f t="shared" si="5"/>
        <v>58.769999999999996</v>
      </c>
      <c r="J32" s="31">
        <f t="shared" si="5"/>
        <v>44.018999999999998</v>
      </c>
      <c r="K32" s="31">
        <f t="shared" si="5"/>
        <v>372.15</v>
      </c>
      <c r="L32" s="31">
        <f t="shared" si="5"/>
        <v>1996.28</v>
      </c>
      <c r="M32" s="33"/>
    </row>
    <row r="33" spans="2:12" x14ac:dyDescent="0.25">
      <c r="B33" s="3"/>
      <c r="C33" s="43"/>
      <c r="D33" s="43"/>
      <c r="E33" s="43"/>
      <c r="F33" s="43"/>
      <c r="G33" s="43"/>
      <c r="H33" s="43"/>
      <c r="I33" s="43"/>
      <c r="J33" s="43"/>
      <c r="K33" s="43"/>
      <c r="L33" s="43"/>
    </row>
  </sheetData>
  <mergeCells count="7">
    <mergeCell ref="M3:M5"/>
    <mergeCell ref="B3:B5"/>
    <mergeCell ref="C3:D4"/>
    <mergeCell ref="E3:G4"/>
    <mergeCell ref="H3:H5"/>
    <mergeCell ref="I3:K4"/>
    <mergeCell ref="L3:L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Q35"/>
  <sheetViews>
    <sheetView topLeftCell="A16" zoomScaleNormal="100" workbookViewId="0">
      <selection activeCell="D48" sqref="D48"/>
    </sheetView>
  </sheetViews>
  <sheetFormatPr defaultRowHeight="15" x14ac:dyDescent="0.25"/>
  <cols>
    <col min="1" max="1" width="4.140625" customWidth="1"/>
    <col min="2" max="2" width="27.5703125" customWidth="1"/>
    <col min="3" max="3" width="12" customWidth="1"/>
    <col min="13" max="13" width="14" customWidth="1"/>
    <col min="14" max="14" width="0.42578125" customWidth="1"/>
    <col min="15" max="27" width="9.140625" hidden="1" customWidth="1"/>
  </cols>
  <sheetData>
    <row r="1" spans="2:13" x14ac:dyDescent="0.25">
      <c r="B1" t="s">
        <v>138</v>
      </c>
    </row>
    <row r="3" spans="2:13" x14ac:dyDescent="0.25">
      <c r="B3" s="60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2:13" x14ac:dyDescent="0.25">
      <c r="B4" s="60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2:13" x14ac:dyDescent="0.25">
      <c r="B5" s="60"/>
      <c r="C5" s="3" t="s">
        <v>6</v>
      </c>
      <c r="D5" s="3" t="s">
        <v>7</v>
      </c>
      <c r="E5" s="3" t="s">
        <v>1</v>
      </c>
      <c r="F5" s="3" t="s">
        <v>2</v>
      </c>
      <c r="G5" s="3" t="s">
        <v>3</v>
      </c>
      <c r="H5" s="59"/>
      <c r="I5" s="3" t="s">
        <v>1</v>
      </c>
      <c r="J5" s="3" t="s">
        <v>2</v>
      </c>
      <c r="K5" s="3" t="s">
        <v>3</v>
      </c>
      <c r="L5" s="59"/>
      <c r="M5" s="57"/>
    </row>
    <row r="6" spans="2:13" ht="18.75" x14ac:dyDescent="0.25">
      <c r="B6" s="32" t="s">
        <v>18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 t="s">
        <v>21</v>
      </c>
    </row>
    <row r="7" spans="2:13" x14ac:dyDescent="0.25">
      <c r="B7" s="22" t="s">
        <v>90</v>
      </c>
      <c r="C7" s="33">
        <v>80</v>
      </c>
      <c r="D7" s="33">
        <v>100</v>
      </c>
      <c r="E7" s="33">
        <v>4.57</v>
      </c>
      <c r="F7" s="33">
        <v>8.41</v>
      </c>
      <c r="G7" s="33">
        <v>0.95</v>
      </c>
      <c r="H7" s="33">
        <v>98.12</v>
      </c>
      <c r="I7" s="33">
        <v>5.87</v>
      </c>
      <c r="J7" s="33">
        <v>5.25</v>
      </c>
      <c r="K7" s="33">
        <v>1.18</v>
      </c>
      <c r="L7" s="33">
        <v>122.65</v>
      </c>
      <c r="M7" s="33">
        <v>229</v>
      </c>
    </row>
    <row r="8" spans="2:13" x14ac:dyDescent="0.25">
      <c r="B8" s="22" t="s">
        <v>91</v>
      </c>
      <c r="C8" s="33">
        <v>90</v>
      </c>
      <c r="D8" s="33"/>
      <c r="E8" s="33">
        <v>1.97</v>
      </c>
      <c r="F8" s="33">
        <v>4.13</v>
      </c>
      <c r="G8" s="33">
        <v>9.7799999999999994</v>
      </c>
      <c r="H8" s="33">
        <v>84.33</v>
      </c>
      <c r="I8" s="33"/>
      <c r="J8" s="33"/>
      <c r="K8" s="33"/>
      <c r="L8" s="33"/>
      <c r="M8" s="33"/>
    </row>
    <row r="9" spans="2:13" x14ac:dyDescent="0.25">
      <c r="B9" s="22" t="s">
        <v>92</v>
      </c>
      <c r="C9" s="33"/>
      <c r="D9" s="33">
        <v>80</v>
      </c>
      <c r="E9" s="33"/>
      <c r="F9" s="33"/>
      <c r="G9" s="33"/>
      <c r="H9" s="33"/>
      <c r="I9" s="33">
        <v>2.4</v>
      </c>
      <c r="J9" s="33"/>
      <c r="K9" s="33">
        <v>4.8</v>
      </c>
      <c r="L9" s="33">
        <v>28</v>
      </c>
      <c r="M9" s="33"/>
    </row>
    <row r="10" spans="2:13" x14ac:dyDescent="0.25">
      <c r="B10" s="22" t="s">
        <v>93</v>
      </c>
      <c r="C10" s="33">
        <v>5</v>
      </c>
      <c r="D10" s="33">
        <v>7</v>
      </c>
      <c r="E10" s="33">
        <v>3.63</v>
      </c>
      <c r="F10" s="33">
        <v>0.05</v>
      </c>
      <c r="G10" s="33">
        <v>7.0000000000000007E-2</v>
      </c>
      <c r="H10" s="33">
        <v>33.1</v>
      </c>
      <c r="I10" s="33">
        <v>5.08</v>
      </c>
      <c r="J10" s="33">
        <v>7.0000000000000007E-2</v>
      </c>
      <c r="K10" s="33">
        <v>0.1</v>
      </c>
      <c r="L10" s="33">
        <v>46.3</v>
      </c>
      <c r="M10" s="33"/>
    </row>
    <row r="11" spans="2:13" x14ac:dyDescent="0.25">
      <c r="B11" s="22" t="s">
        <v>53</v>
      </c>
      <c r="C11" s="33">
        <v>4</v>
      </c>
      <c r="D11" s="33">
        <v>6</v>
      </c>
      <c r="E11" s="33">
        <v>0.94</v>
      </c>
      <c r="F11" s="33">
        <v>1.2</v>
      </c>
      <c r="G11" s="33" t="s">
        <v>127</v>
      </c>
      <c r="H11" s="33">
        <v>14.84</v>
      </c>
      <c r="I11" s="33">
        <v>1.4</v>
      </c>
      <c r="J11" s="33">
        <v>1.8</v>
      </c>
      <c r="K11" s="33" t="s">
        <v>127</v>
      </c>
      <c r="L11" s="33">
        <v>22.26</v>
      </c>
      <c r="M11" s="33"/>
    </row>
    <row r="12" spans="2:13" x14ac:dyDescent="0.25">
      <c r="B12" s="22" t="s">
        <v>12</v>
      </c>
      <c r="C12" s="33">
        <v>20</v>
      </c>
      <c r="D12" s="33">
        <v>25</v>
      </c>
      <c r="E12" s="34">
        <v>1.54</v>
      </c>
      <c r="F12" s="34">
        <v>0.16</v>
      </c>
      <c r="G12" s="33">
        <v>9.9</v>
      </c>
      <c r="H12" s="33">
        <v>47.2</v>
      </c>
      <c r="I12" s="33">
        <v>1.93</v>
      </c>
      <c r="J12" s="33">
        <v>0.2</v>
      </c>
      <c r="K12" s="33">
        <v>12.4</v>
      </c>
      <c r="L12" s="33">
        <v>59</v>
      </c>
      <c r="M12" s="33"/>
    </row>
    <row r="13" spans="2:13" x14ac:dyDescent="0.25">
      <c r="B13" s="22" t="s">
        <v>49</v>
      </c>
      <c r="C13" s="33">
        <v>150</v>
      </c>
      <c r="D13" s="33">
        <v>180</v>
      </c>
      <c r="E13" s="33">
        <v>0.04</v>
      </c>
      <c r="F13" s="33">
        <v>0.01</v>
      </c>
      <c r="G13" s="33">
        <v>6.99</v>
      </c>
      <c r="H13" s="33">
        <v>28</v>
      </c>
      <c r="I13" s="33">
        <v>0.06</v>
      </c>
      <c r="J13" s="33">
        <v>0.02</v>
      </c>
      <c r="K13" s="33">
        <v>9.99</v>
      </c>
      <c r="L13" s="33">
        <v>40</v>
      </c>
      <c r="M13" s="33">
        <v>411</v>
      </c>
    </row>
    <row r="14" spans="2:13" x14ac:dyDescent="0.25">
      <c r="B14" s="22" t="s">
        <v>25</v>
      </c>
      <c r="C14" s="31">
        <f>SUM(C7:C13)</f>
        <v>349</v>
      </c>
      <c r="D14" s="31">
        <f t="shared" ref="D14:L14" si="0">SUM(D7:D13)</f>
        <v>398</v>
      </c>
      <c r="E14" s="31">
        <f t="shared" si="0"/>
        <v>12.689999999999998</v>
      </c>
      <c r="F14" s="31">
        <f t="shared" si="0"/>
        <v>13.959999999999999</v>
      </c>
      <c r="G14" s="31">
        <f t="shared" si="0"/>
        <v>27.689999999999998</v>
      </c>
      <c r="H14" s="31">
        <f t="shared" si="0"/>
        <v>305.58999999999997</v>
      </c>
      <c r="I14" s="31">
        <f t="shared" si="0"/>
        <v>16.739999999999998</v>
      </c>
      <c r="J14" s="31">
        <f t="shared" si="0"/>
        <v>7.34</v>
      </c>
      <c r="K14" s="31">
        <f t="shared" si="0"/>
        <v>28.47</v>
      </c>
      <c r="L14" s="31">
        <f t="shared" si="0"/>
        <v>318.20999999999998</v>
      </c>
      <c r="M14" s="33"/>
    </row>
    <row r="15" spans="2:13" ht="18.75" x14ac:dyDescent="0.3">
      <c r="B15" s="27" t="s">
        <v>94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2:13" x14ac:dyDescent="0.25">
      <c r="B16" s="22" t="s">
        <v>70</v>
      </c>
      <c r="C16" s="33">
        <v>95</v>
      </c>
      <c r="D16" s="33">
        <v>100</v>
      </c>
      <c r="E16" s="33">
        <v>1.42</v>
      </c>
      <c r="F16" s="33">
        <v>0.19</v>
      </c>
      <c r="G16" s="33">
        <v>20.7</v>
      </c>
      <c r="H16" s="33">
        <v>90.25</v>
      </c>
      <c r="I16" s="33">
        <v>1.5</v>
      </c>
      <c r="J16" s="33">
        <v>0.2</v>
      </c>
      <c r="K16" s="33">
        <v>21.8</v>
      </c>
      <c r="L16" s="33">
        <v>95</v>
      </c>
      <c r="M16" s="33">
        <v>386</v>
      </c>
    </row>
    <row r="17" spans="1:875" x14ac:dyDescent="0.25">
      <c r="B17" s="21" t="s">
        <v>41</v>
      </c>
      <c r="C17" s="31">
        <f t="shared" ref="C17:L17" si="1">SUM(C16:C16)</f>
        <v>95</v>
      </c>
      <c r="D17" s="31">
        <f t="shared" si="1"/>
        <v>100</v>
      </c>
      <c r="E17" s="31">
        <f t="shared" si="1"/>
        <v>1.42</v>
      </c>
      <c r="F17" s="31">
        <f t="shared" si="1"/>
        <v>0.19</v>
      </c>
      <c r="G17" s="31">
        <f t="shared" si="1"/>
        <v>20.7</v>
      </c>
      <c r="H17" s="31">
        <f t="shared" si="1"/>
        <v>90.25</v>
      </c>
      <c r="I17" s="31">
        <f t="shared" si="1"/>
        <v>1.5</v>
      </c>
      <c r="J17" s="31">
        <f t="shared" si="1"/>
        <v>0.2</v>
      </c>
      <c r="K17" s="31">
        <f t="shared" si="1"/>
        <v>21.8</v>
      </c>
      <c r="L17" s="31">
        <f t="shared" si="1"/>
        <v>95</v>
      </c>
      <c r="M17" s="33"/>
    </row>
    <row r="18" spans="1:875" ht="18.75" x14ac:dyDescent="0.3">
      <c r="B18" s="29" t="s">
        <v>19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875" ht="30" x14ac:dyDescent="0.25">
      <c r="B19" s="28" t="s">
        <v>95</v>
      </c>
      <c r="C19" s="33">
        <v>150</v>
      </c>
      <c r="D19" s="33">
        <v>180</v>
      </c>
      <c r="E19" s="33">
        <v>3.46</v>
      </c>
      <c r="F19" s="33">
        <v>0.55000000000000004</v>
      </c>
      <c r="G19" s="33">
        <v>10.199999999999999</v>
      </c>
      <c r="H19" s="33">
        <v>73.7</v>
      </c>
      <c r="I19" s="33">
        <v>4.16</v>
      </c>
      <c r="J19" s="33">
        <v>0.66</v>
      </c>
      <c r="K19" s="33">
        <v>12.32</v>
      </c>
      <c r="L19" s="33">
        <v>81</v>
      </c>
      <c r="M19" s="33">
        <v>86</v>
      </c>
      <c r="N19" s="6" t="s">
        <v>21</v>
      </c>
    </row>
    <row r="20" spans="1:875" x14ac:dyDescent="0.25">
      <c r="B20" s="22" t="s">
        <v>130</v>
      </c>
      <c r="C20" s="33">
        <v>160</v>
      </c>
      <c r="D20" s="33">
        <v>200</v>
      </c>
      <c r="E20" s="33">
        <v>1.5</v>
      </c>
      <c r="F20" s="33">
        <v>5.57</v>
      </c>
      <c r="G20" s="33">
        <v>15.02</v>
      </c>
      <c r="H20" s="33">
        <v>147.19999999999999</v>
      </c>
      <c r="I20" s="33">
        <v>1.89</v>
      </c>
      <c r="J20" s="33">
        <v>6.97</v>
      </c>
      <c r="K20" s="33">
        <v>18.77</v>
      </c>
      <c r="L20" s="33">
        <v>184.44</v>
      </c>
      <c r="M20" s="33">
        <v>331</v>
      </c>
    </row>
    <row r="21" spans="1:875" x14ac:dyDescent="0.25">
      <c r="B21" s="22" t="s">
        <v>60</v>
      </c>
      <c r="C21" s="33">
        <v>150</v>
      </c>
      <c r="D21" s="33">
        <v>180</v>
      </c>
      <c r="E21" s="33">
        <v>0.32</v>
      </c>
      <c r="F21" s="33">
        <v>1.4999999999999999E-2</v>
      </c>
      <c r="G21" s="33">
        <v>20.82</v>
      </c>
      <c r="H21" s="33">
        <v>84.75</v>
      </c>
      <c r="I21" s="33">
        <v>0.39</v>
      </c>
      <c r="J21" s="33">
        <v>1.7999999999999999E-2</v>
      </c>
      <c r="K21" s="33">
        <v>24.99</v>
      </c>
      <c r="L21" s="33">
        <v>101.7</v>
      </c>
      <c r="M21" s="33">
        <v>394</v>
      </c>
    </row>
    <row r="22" spans="1:875" x14ac:dyDescent="0.25">
      <c r="B22" s="22" t="s">
        <v>96</v>
      </c>
      <c r="C22" s="33">
        <v>5</v>
      </c>
      <c r="D22" s="33">
        <v>10</v>
      </c>
      <c r="E22" s="33">
        <v>0.38</v>
      </c>
      <c r="F22" s="33">
        <v>0.04</v>
      </c>
      <c r="G22" s="33">
        <v>2.5</v>
      </c>
      <c r="H22" s="33">
        <v>11.8</v>
      </c>
      <c r="I22" s="33">
        <v>0.75</v>
      </c>
      <c r="J22" s="33">
        <v>0.08</v>
      </c>
      <c r="K22" s="33">
        <v>5</v>
      </c>
      <c r="L22" s="33">
        <v>23.6</v>
      </c>
      <c r="M22" s="33"/>
    </row>
    <row r="23" spans="1:875" x14ac:dyDescent="0.25">
      <c r="B23" s="22" t="s">
        <v>61</v>
      </c>
      <c r="C23" s="33">
        <v>35</v>
      </c>
      <c r="D23" s="33">
        <v>45</v>
      </c>
      <c r="E23" s="33">
        <v>2.5499999999999998</v>
      </c>
      <c r="F23" s="33">
        <v>0.45</v>
      </c>
      <c r="G23" s="33">
        <v>12.74</v>
      </c>
      <c r="H23" s="33">
        <v>65.400000000000006</v>
      </c>
      <c r="I23" s="33">
        <v>3.29</v>
      </c>
      <c r="J23" s="33">
        <v>0.57999999999999996</v>
      </c>
      <c r="K23" s="33">
        <v>16.38</v>
      </c>
      <c r="L23" s="33">
        <v>84.5</v>
      </c>
      <c r="M23" s="33"/>
    </row>
    <row r="24" spans="1:875" x14ac:dyDescent="0.25">
      <c r="B24" s="21" t="s">
        <v>30</v>
      </c>
      <c r="C24" s="31">
        <f>SUM(C19:C23)</f>
        <v>500</v>
      </c>
      <c r="D24" s="31">
        <f t="shared" ref="D24:L24" si="2">SUM(D19:D23)</f>
        <v>615</v>
      </c>
      <c r="E24" s="31">
        <f t="shared" si="2"/>
        <v>8.2100000000000009</v>
      </c>
      <c r="F24" s="31">
        <f t="shared" si="2"/>
        <v>6.625</v>
      </c>
      <c r="G24" s="31">
        <f t="shared" si="2"/>
        <v>61.28</v>
      </c>
      <c r="H24" s="31">
        <f t="shared" si="2"/>
        <v>382.85</v>
      </c>
      <c r="I24" s="31">
        <f t="shared" si="2"/>
        <v>10.48</v>
      </c>
      <c r="J24" s="31">
        <f t="shared" si="2"/>
        <v>8.3079999999999998</v>
      </c>
      <c r="K24" s="31">
        <f t="shared" si="2"/>
        <v>77.459999999999994</v>
      </c>
      <c r="L24" s="31">
        <f t="shared" si="2"/>
        <v>475.24</v>
      </c>
      <c r="M24" s="33"/>
    </row>
    <row r="25" spans="1:875" s="3" customFormat="1" ht="18.75" x14ac:dyDescent="0.3">
      <c r="A25"/>
      <c r="B25" s="35" t="s">
        <v>17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19"/>
      <c r="AA25" s="17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</row>
    <row r="26" spans="1:875" x14ac:dyDescent="0.25">
      <c r="B26" s="22" t="s">
        <v>126</v>
      </c>
      <c r="C26" s="33">
        <v>150</v>
      </c>
      <c r="D26" s="33">
        <v>180</v>
      </c>
      <c r="E26" s="33">
        <v>4.08</v>
      </c>
      <c r="F26" s="33">
        <v>3.65</v>
      </c>
      <c r="G26" s="33">
        <v>6.79</v>
      </c>
      <c r="H26" s="33">
        <v>76.5</v>
      </c>
      <c r="I26" s="33">
        <v>4.9000000000000004</v>
      </c>
      <c r="J26" s="33">
        <v>4.3899999999999997</v>
      </c>
      <c r="K26" s="33">
        <v>8.16</v>
      </c>
      <c r="L26" s="33">
        <v>91.8</v>
      </c>
      <c r="M26" s="33">
        <v>419</v>
      </c>
    </row>
    <row r="27" spans="1:875" x14ac:dyDescent="0.25">
      <c r="B27" s="22" t="s">
        <v>151</v>
      </c>
      <c r="C27" s="33">
        <v>60</v>
      </c>
      <c r="D27" s="33">
        <v>80</v>
      </c>
      <c r="E27" s="33">
        <v>4.32</v>
      </c>
      <c r="F27" s="33">
        <v>3.67</v>
      </c>
      <c r="G27" s="33">
        <v>32.64</v>
      </c>
      <c r="H27" s="33">
        <v>182.39</v>
      </c>
      <c r="I27" s="33">
        <v>5.76</v>
      </c>
      <c r="J27" s="33">
        <v>4.8899999999999997</v>
      </c>
      <c r="K27" s="33">
        <v>43.52</v>
      </c>
      <c r="L27" s="33">
        <v>243.18</v>
      </c>
      <c r="M27" s="33">
        <v>456</v>
      </c>
    </row>
    <row r="28" spans="1:875" x14ac:dyDescent="0.25">
      <c r="B28" s="21" t="s">
        <v>35</v>
      </c>
      <c r="C28" s="31">
        <f>SUM(C26:C27)</f>
        <v>210</v>
      </c>
      <c r="D28" s="31">
        <f t="shared" ref="D28:L28" si="3">SUM(D26:D27)</f>
        <v>260</v>
      </c>
      <c r="E28" s="31">
        <f t="shared" si="3"/>
        <v>8.4</v>
      </c>
      <c r="F28" s="31">
        <f t="shared" si="3"/>
        <v>7.32</v>
      </c>
      <c r="G28" s="31">
        <f t="shared" si="3"/>
        <v>39.43</v>
      </c>
      <c r="H28" s="31">
        <f t="shared" si="3"/>
        <v>258.89</v>
      </c>
      <c r="I28" s="31">
        <f t="shared" si="3"/>
        <v>10.66</v>
      </c>
      <c r="J28" s="31">
        <f t="shared" si="3"/>
        <v>9.2799999999999994</v>
      </c>
      <c r="K28" s="31">
        <f t="shared" si="3"/>
        <v>51.680000000000007</v>
      </c>
      <c r="L28" s="31">
        <f t="shared" si="3"/>
        <v>334.98</v>
      </c>
      <c r="M28" s="33"/>
    </row>
    <row r="29" spans="1:875" ht="18.75" x14ac:dyDescent="0.3">
      <c r="B29" s="29" t="s">
        <v>36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875" x14ac:dyDescent="0.25">
      <c r="B30" s="22" t="s">
        <v>97</v>
      </c>
      <c r="C30" s="33">
        <v>180</v>
      </c>
      <c r="D30" s="33">
        <v>200</v>
      </c>
      <c r="E30" s="33">
        <v>7.67</v>
      </c>
      <c r="F30" s="33">
        <v>12.31</v>
      </c>
      <c r="G30" s="33">
        <v>59.36</v>
      </c>
      <c r="H30" s="33">
        <v>379.11</v>
      </c>
      <c r="I30" s="33">
        <v>8.52</v>
      </c>
      <c r="J30" s="33">
        <v>13.67</v>
      </c>
      <c r="K30" s="33">
        <v>65.95</v>
      </c>
      <c r="L30" s="33">
        <v>412.23</v>
      </c>
      <c r="M30" s="33">
        <v>331</v>
      </c>
    </row>
    <row r="31" spans="1:875" x14ac:dyDescent="0.25">
      <c r="B31" s="23" t="s">
        <v>12</v>
      </c>
      <c r="C31" s="36">
        <v>40</v>
      </c>
      <c r="D31" s="33">
        <v>50</v>
      </c>
      <c r="E31" s="33">
        <v>3.08</v>
      </c>
      <c r="F31" s="33">
        <v>0.32</v>
      </c>
      <c r="G31" s="33">
        <v>19.8</v>
      </c>
      <c r="H31" s="33">
        <v>94.4</v>
      </c>
      <c r="I31" s="33">
        <v>3.85</v>
      </c>
      <c r="J31" s="33">
        <v>0.4</v>
      </c>
      <c r="K31" s="33">
        <v>24.75</v>
      </c>
      <c r="L31" s="33">
        <v>118</v>
      </c>
      <c r="M31" s="33"/>
    </row>
    <row r="32" spans="1:875" x14ac:dyDescent="0.25">
      <c r="B32" s="22" t="s">
        <v>98</v>
      </c>
      <c r="C32" s="33">
        <v>150</v>
      </c>
      <c r="D32" s="33">
        <v>200</v>
      </c>
      <c r="E32" s="33">
        <v>0.5</v>
      </c>
      <c r="F32" s="33">
        <v>0.2</v>
      </c>
      <c r="G32" s="33">
        <v>15.55</v>
      </c>
      <c r="H32" s="33">
        <v>65.83</v>
      </c>
      <c r="I32" s="33">
        <v>0.68</v>
      </c>
      <c r="J32" s="33">
        <v>0.28000000000000003</v>
      </c>
      <c r="K32" s="33">
        <v>20.74</v>
      </c>
      <c r="L32" s="33">
        <v>87.78</v>
      </c>
      <c r="M32" s="33">
        <v>411</v>
      </c>
    </row>
    <row r="33" spans="2:13" x14ac:dyDescent="0.25">
      <c r="B33" s="21" t="s">
        <v>33</v>
      </c>
      <c r="C33" s="31">
        <f>SUM(C30:C32)</f>
        <v>370</v>
      </c>
      <c r="D33" s="31">
        <f t="shared" ref="D33:L33" si="4">SUM(D30:D32)</f>
        <v>450</v>
      </c>
      <c r="E33" s="31">
        <f t="shared" si="4"/>
        <v>11.25</v>
      </c>
      <c r="F33" s="31">
        <f t="shared" si="4"/>
        <v>12.83</v>
      </c>
      <c r="G33" s="31">
        <f t="shared" si="4"/>
        <v>94.71</v>
      </c>
      <c r="H33" s="31">
        <f t="shared" si="4"/>
        <v>539.34</v>
      </c>
      <c r="I33" s="31">
        <f t="shared" si="4"/>
        <v>13.049999999999999</v>
      </c>
      <c r="J33" s="31">
        <f t="shared" si="4"/>
        <v>14.35</v>
      </c>
      <c r="K33" s="31">
        <f t="shared" si="4"/>
        <v>111.44</v>
      </c>
      <c r="L33" s="31">
        <f t="shared" si="4"/>
        <v>618.01</v>
      </c>
      <c r="M33" s="33"/>
    </row>
    <row r="34" spans="2:13" x14ac:dyDescent="0.25">
      <c r="B34" s="22"/>
      <c r="C34" s="31">
        <f t="shared" ref="C34:L34" si="5">C14+C17+C24+C28+C33</f>
        <v>1524</v>
      </c>
      <c r="D34" s="31">
        <f t="shared" si="5"/>
        <v>1823</v>
      </c>
      <c r="E34" s="31">
        <f t="shared" si="5"/>
        <v>41.97</v>
      </c>
      <c r="F34" s="31">
        <f t="shared" si="5"/>
        <v>40.924999999999997</v>
      </c>
      <c r="G34" s="31">
        <f t="shared" si="5"/>
        <v>243.81</v>
      </c>
      <c r="H34" s="31">
        <f t="shared" si="5"/>
        <v>1576.92</v>
      </c>
      <c r="I34" s="31">
        <f t="shared" si="5"/>
        <v>52.429999999999993</v>
      </c>
      <c r="J34" s="31">
        <f t="shared" si="5"/>
        <v>39.478000000000002</v>
      </c>
      <c r="K34" s="31">
        <f t="shared" si="5"/>
        <v>290.85000000000002</v>
      </c>
      <c r="L34" s="31">
        <f t="shared" si="5"/>
        <v>1841.44</v>
      </c>
      <c r="M34" s="33"/>
    </row>
    <row r="35" spans="2:13" ht="18.75" customHeight="1" x14ac:dyDescent="0.25"/>
  </sheetData>
  <mergeCells count="7">
    <mergeCell ref="M3:M5"/>
    <mergeCell ref="B3:B5"/>
    <mergeCell ref="C3:D4"/>
    <mergeCell ref="E3:G4"/>
    <mergeCell ref="H3:H5"/>
    <mergeCell ref="I3:K4"/>
    <mergeCell ref="L3:L5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35"/>
  <sheetViews>
    <sheetView topLeftCell="A16" workbookViewId="0">
      <selection activeCell="G39" sqref="G39"/>
    </sheetView>
  </sheetViews>
  <sheetFormatPr defaultRowHeight="15" x14ac:dyDescent="0.25"/>
  <cols>
    <col min="1" max="1" width="4.140625" customWidth="1"/>
    <col min="2" max="2" width="27.5703125" customWidth="1"/>
    <col min="3" max="3" width="12" customWidth="1"/>
    <col min="13" max="13" width="14" customWidth="1"/>
  </cols>
  <sheetData>
    <row r="2" spans="2:14" ht="18.75" x14ac:dyDescent="0.3">
      <c r="B2" s="41" t="s">
        <v>144</v>
      </c>
    </row>
    <row r="3" spans="2:14" x14ac:dyDescent="0.25">
      <c r="B3" s="60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2:14" x14ac:dyDescent="0.25">
      <c r="B4" s="60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2:14" x14ac:dyDescent="0.25">
      <c r="B5" s="60"/>
      <c r="C5" s="3" t="s">
        <v>6</v>
      </c>
      <c r="D5" s="3" t="s">
        <v>7</v>
      </c>
      <c r="E5" s="3" t="s">
        <v>1</v>
      </c>
      <c r="F5" s="3" t="s">
        <v>2</v>
      </c>
      <c r="G5" s="3" t="s">
        <v>3</v>
      </c>
      <c r="H5" s="59"/>
      <c r="I5" s="3" t="s">
        <v>1</v>
      </c>
      <c r="J5" s="3" t="s">
        <v>2</v>
      </c>
      <c r="K5" s="3" t="s">
        <v>3</v>
      </c>
      <c r="L5" s="59"/>
      <c r="M5" s="57"/>
    </row>
    <row r="6" spans="2:14" ht="18.75" x14ac:dyDescent="0.25">
      <c r="B6" s="32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4" x14ac:dyDescent="0.25">
      <c r="B7" s="22" t="s">
        <v>99</v>
      </c>
      <c r="C7" s="33">
        <v>150</v>
      </c>
      <c r="D7" s="33">
        <v>180</v>
      </c>
      <c r="E7" s="33">
        <v>6.84</v>
      </c>
      <c r="F7" s="33">
        <v>10.98</v>
      </c>
      <c r="G7" s="33">
        <v>46.72</v>
      </c>
      <c r="H7" s="33">
        <v>298.37</v>
      </c>
      <c r="I7" s="33">
        <v>7.25</v>
      </c>
      <c r="J7" s="36">
        <v>11.63</v>
      </c>
      <c r="K7" s="33">
        <v>56.07</v>
      </c>
      <c r="L7" s="33">
        <v>358.05</v>
      </c>
      <c r="M7" s="33">
        <v>331</v>
      </c>
    </row>
    <row r="8" spans="2:14" x14ac:dyDescent="0.25">
      <c r="B8" s="22" t="s">
        <v>93</v>
      </c>
      <c r="C8" s="33">
        <v>5</v>
      </c>
      <c r="D8" s="33">
        <v>7</v>
      </c>
      <c r="E8" s="33">
        <v>3.63</v>
      </c>
      <c r="F8" s="33">
        <v>0.05</v>
      </c>
      <c r="G8" s="33">
        <v>7.0000000000000007E-2</v>
      </c>
      <c r="H8" s="33">
        <v>33.1</v>
      </c>
      <c r="I8" s="33">
        <v>5.08</v>
      </c>
      <c r="J8" s="33">
        <v>7.0000000000000007E-2</v>
      </c>
      <c r="K8" s="33">
        <v>0.1</v>
      </c>
      <c r="L8" s="33">
        <v>46.3</v>
      </c>
      <c r="M8" s="33"/>
    </row>
    <row r="9" spans="2:14" x14ac:dyDescent="0.25">
      <c r="B9" s="22" t="s">
        <v>68</v>
      </c>
      <c r="C9" s="33">
        <v>4</v>
      </c>
      <c r="D9" s="33">
        <v>6</v>
      </c>
      <c r="E9" s="33">
        <v>0.94</v>
      </c>
      <c r="F9" s="33">
        <v>1.2</v>
      </c>
      <c r="G9" s="33" t="s">
        <v>127</v>
      </c>
      <c r="H9" s="33">
        <v>14.84</v>
      </c>
      <c r="I9" s="33">
        <v>1.4</v>
      </c>
      <c r="J9" s="33">
        <v>1.8</v>
      </c>
      <c r="K9" s="33" t="s">
        <v>127</v>
      </c>
      <c r="L9" s="33">
        <v>22.26</v>
      </c>
      <c r="M9" s="33"/>
    </row>
    <row r="10" spans="2:14" x14ac:dyDescent="0.25">
      <c r="B10" s="22" t="s">
        <v>96</v>
      </c>
      <c r="C10" s="33">
        <v>20</v>
      </c>
      <c r="D10" s="33">
        <v>25</v>
      </c>
      <c r="E10" s="34">
        <v>1.54</v>
      </c>
      <c r="F10" s="34">
        <v>0.16</v>
      </c>
      <c r="G10" s="33">
        <v>9.9</v>
      </c>
      <c r="H10" s="33">
        <v>47.2</v>
      </c>
      <c r="I10" s="33">
        <v>1.93</v>
      </c>
      <c r="J10" s="33">
        <v>0.2</v>
      </c>
      <c r="K10" s="33">
        <v>12.4</v>
      </c>
      <c r="L10" s="33">
        <v>59</v>
      </c>
      <c r="M10" s="33"/>
      <c r="N10" s="6" t="s">
        <v>21</v>
      </c>
    </row>
    <row r="11" spans="2:14" ht="30" x14ac:dyDescent="0.25">
      <c r="B11" s="28" t="s">
        <v>69</v>
      </c>
      <c r="C11" s="33">
        <v>150</v>
      </c>
      <c r="D11" s="33">
        <v>180</v>
      </c>
      <c r="E11" s="33">
        <v>2.34</v>
      </c>
      <c r="F11" s="33">
        <v>2</v>
      </c>
      <c r="G11" s="33">
        <v>10.63</v>
      </c>
      <c r="H11" s="33">
        <v>70</v>
      </c>
      <c r="I11" s="33">
        <v>2.85</v>
      </c>
      <c r="J11" s="33">
        <v>2.41</v>
      </c>
      <c r="K11" s="33">
        <v>14.36</v>
      </c>
      <c r="L11" s="33">
        <v>91</v>
      </c>
      <c r="M11" s="33">
        <v>414</v>
      </c>
    </row>
    <row r="12" spans="2:14" x14ac:dyDescent="0.25">
      <c r="B12" s="21" t="s">
        <v>25</v>
      </c>
      <c r="C12" s="31">
        <f>SUM(C7:C11)</f>
        <v>329</v>
      </c>
      <c r="D12" s="31">
        <f t="shared" ref="D12:L12" si="0">SUM(D7:D11)</f>
        <v>398</v>
      </c>
      <c r="E12" s="31">
        <f t="shared" si="0"/>
        <v>15.29</v>
      </c>
      <c r="F12" s="31">
        <f t="shared" si="0"/>
        <v>14.39</v>
      </c>
      <c r="G12" s="31">
        <f t="shared" si="0"/>
        <v>67.319999999999993</v>
      </c>
      <c r="H12" s="31">
        <f t="shared" si="0"/>
        <v>463.51</v>
      </c>
      <c r="I12" s="31">
        <f t="shared" si="0"/>
        <v>18.510000000000002</v>
      </c>
      <c r="J12" s="31">
        <f t="shared" si="0"/>
        <v>16.11</v>
      </c>
      <c r="K12" s="31">
        <f t="shared" si="0"/>
        <v>82.93</v>
      </c>
      <c r="L12" s="31">
        <f t="shared" si="0"/>
        <v>576.61</v>
      </c>
      <c r="M12" s="33"/>
    </row>
    <row r="13" spans="2:14" ht="18.75" x14ac:dyDescent="0.3">
      <c r="B13" s="27" t="s">
        <v>56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2:14" x14ac:dyDescent="0.25">
      <c r="B14" s="22" t="s">
        <v>10</v>
      </c>
      <c r="C14" s="33">
        <v>95</v>
      </c>
      <c r="D14" s="33">
        <v>100</v>
      </c>
      <c r="E14" s="33">
        <v>0.38</v>
      </c>
      <c r="F14" s="33">
        <v>0.38</v>
      </c>
      <c r="G14" s="33">
        <v>9.32</v>
      </c>
      <c r="H14" s="33">
        <v>41.8</v>
      </c>
      <c r="I14" s="33">
        <v>0.4</v>
      </c>
      <c r="J14" s="33">
        <v>0.4</v>
      </c>
      <c r="K14" s="33">
        <v>9.8000000000000007</v>
      </c>
      <c r="L14" s="33">
        <v>44</v>
      </c>
      <c r="M14" s="33">
        <v>386</v>
      </c>
      <c r="N14" s="6" t="s">
        <v>21</v>
      </c>
    </row>
    <row r="15" spans="2:14" x14ac:dyDescent="0.25">
      <c r="B15" s="21" t="s">
        <v>100</v>
      </c>
      <c r="C15" s="31">
        <f t="shared" ref="C15:L15" si="1">SUM(C14:C14)</f>
        <v>95</v>
      </c>
      <c r="D15" s="31">
        <f t="shared" si="1"/>
        <v>100</v>
      </c>
      <c r="E15" s="31">
        <f t="shared" si="1"/>
        <v>0.38</v>
      </c>
      <c r="F15" s="31">
        <f t="shared" si="1"/>
        <v>0.38</v>
      </c>
      <c r="G15" s="31">
        <f t="shared" si="1"/>
        <v>9.32</v>
      </c>
      <c r="H15" s="31">
        <f t="shared" si="1"/>
        <v>41.8</v>
      </c>
      <c r="I15" s="31">
        <f t="shared" si="1"/>
        <v>0.4</v>
      </c>
      <c r="J15" s="31">
        <f t="shared" si="1"/>
        <v>0.4</v>
      </c>
      <c r="K15" s="31">
        <f t="shared" si="1"/>
        <v>9.8000000000000007</v>
      </c>
      <c r="L15" s="31">
        <f t="shared" si="1"/>
        <v>44</v>
      </c>
      <c r="M15" s="33"/>
      <c r="N15" s="6"/>
    </row>
    <row r="16" spans="2:14" ht="18.75" x14ac:dyDescent="0.3">
      <c r="B16" s="29" t="s">
        <v>19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2:13" x14ac:dyDescent="0.25">
      <c r="B17" s="22" t="s">
        <v>101</v>
      </c>
      <c r="C17" s="33">
        <v>150</v>
      </c>
      <c r="D17" s="33">
        <v>180</v>
      </c>
      <c r="E17" s="33">
        <v>1.25</v>
      </c>
      <c r="F17" s="33">
        <v>2</v>
      </c>
      <c r="G17" s="33">
        <v>7.3</v>
      </c>
      <c r="H17" s="33">
        <v>52.35</v>
      </c>
      <c r="I17" s="33">
        <v>1.5</v>
      </c>
      <c r="J17" s="33">
        <v>2.4</v>
      </c>
      <c r="K17" s="33">
        <v>8.75</v>
      </c>
      <c r="L17" s="33">
        <v>66.819999999999993</v>
      </c>
      <c r="M17" s="33">
        <v>91</v>
      </c>
    </row>
    <row r="18" spans="2:13" x14ac:dyDescent="0.25">
      <c r="B18" s="22" t="s">
        <v>102</v>
      </c>
      <c r="C18" s="33">
        <v>50</v>
      </c>
      <c r="D18" s="33">
        <v>70</v>
      </c>
      <c r="E18" s="33">
        <v>12.9</v>
      </c>
      <c r="F18" s="33">
        <v>9.9</v>
      </c>
      <c r="G18" s="33">
        <v>3.1</v>
      </c>
      <c r="H18" s="33">
        <v>153</v>
      </c>
      <c r="I18" s="33">
        <v>18</v>
      </c>
      <c r="J18" s="33">
        <v>13.8</v>
      </c>
      <c r="K18" s="33">
        <v>4.3</v>
      </c>
      <c r="L18" s="33">
        <v>213</v>
      </c>
      <c r="M18" s="33">
        <v>33</v>
      </c>
    </row>
    <row r="19" spans="2:13" x14ac:dyDescent="0.25">
      <c r="B19" s="22" t="s">
        <v>58</v>
      </c>
      <c r="C19" s="33">
        <v>110</v>
      </c>
      <c r="D19" s="33">
        <v>130</v>
      </c>
      <c r="E19" s="33">
        <v>6.3</v>
      </c>
      <c r="F19" s="33">
        <v>4.5</v>
      </c>
      <c r="G19" s="33">
        <v>28.3</v>
      </c>
      <c r="H19" s="33">
        <v>179</v>
      </c>
      <c r="I19" s="33">
        <v>7.4</v>
      </c>
      <c r="J19" s="33">
        <v>5.3</v>
      </c>
      <c r="K19" s="33">
        <v>33.4</v>
      </c>
      <c r="L19" s="33">
        <v>211.25</v>
      </c>
      <c r="M19" s="33">
        <v>330</v>
      </c>
    </row>
    <row r="20" spans="2:13" x14ac:dyDescent="0.25">
      <c r="B20" s="22" t="s">
        <v>139</v>
      </c>
      <c r="C20" s="33">
        <v>170</v>
      </c>
      <c r="D20" s="33">
        <v>200</v>
      </c>
      <c r="E20" s="45"/>
      <c r="F20" s="45"/>
      <c r="G20" s="55">
        <v>20.399999999999999</v>
      </c>
      <c r="H20" s="55">
        <v>81.599999999999994</v>
      </c>
      <c r="I20" s="55"/>
      <c r="J20" s="55"/>
      <c r="K20" s="55">
        <v>23</v>
      </c>
      <c r="L20" s="55">
        <v>92</v>
      </c>
      <c r="M20" s="55"/>
    </row>
    <row r="21" spans="2:13" x14ac:dyDescent="0.25">
      <c r="B21" s="22" t="s">
        <v>61</v>
      </c>
      <c r="C21" s="33">
        <v>35</v>
      </c>
      <c r="D21" s="33">
        <v>45</v>
      </c>
      <c r="E21" s="33">
        <v>2.5499999999999998</v>
      </c>
      <c r="F21" s="33">
        <v>0.45</v>
      </c>
      <c r="G21" s="33">
        <v>12.74</v>
      </c>
      <c r="H21" s="33">
        <v>65.400000000000006</v>
      </c>
      <c r="I21" s="33">
        <v>3.29</v>
      </c>
      <c r="J21" s="33">
        <v>0.57999999999999996</v>
      </c>
      <c r="K21" s="33">
        <v>16.38</v>
      </c>
      <c r="L21" s="33">
        <v>84.5</v>
      </c>
      <c r="M21" s="33"/>
    </row>
    <row r="22" spans="2:13" x14ac:dyDescent="0.25">
      <c r="B22" s="22" t="s">
        <v>96</v>
      </c>
      <c r="C22" s="33">
        <v>5</v>
      </c>
      <c r="D22" s="33">
        <v>10</v>
      </c>
      <c r="E22" s="33">
        <v>0.38</v>
      </c>
      <c r="F22" s="33">
        <v>0.04</v>
      </c>
      <c r="G22" s="33">
        <v>2.5</v>
      </c>
      <c r="H22" s="33">
        <v>11.8</v>
      </c>
      <c r="I22" s="33">
        <v>0.75</v>
      </c>
      <c r="J22" s="33">
        <v>0.08</v>
      </c>
      <c r="K22" s="33">
        <v>5</v>
      </c>
      <c r="L22" s="33">
        <v>23.6</v>
      </c>
      <c r="M22" s="33"/>
    </row>
    <row r="23" spans="2:13" x14ac:dyDescent="0.25">
      <c r="B23" s="21" t="s">
        <v>30</v>
      </c>
      <c r="C23" s="31">
        <f>SUM(C17:C22)</f>
        <v>520</v>
      </c>
      <c r="D23" s="31">
        <f t="shared" ref="D23:L23" si="2">SUM(D17:D22)</f>
        <v>635</v>
      </c>
      <c r="E23" s="31">
        <f t="shared" si="2"/>
        <v>23.38</v>
      </c>
      <c r="F23" s="31">
        <f t="shared" si="2"/>
        <v>16.889999999999997</v>
      </c>
      <c r="G23" s="31">
        <f t="shared" si="2"/>
        <v>74.34</v>
      </c>
      <c r="H23" s="31">
        <f t="shared" si="2"/>
        <v>543.15</v>
      </c>
      <c r="I23" s="31">
        <f t="shared" si="2"/>
        <v>30.939999999999998</v>
      </c>
      <c r="J23" s="31">
        <f t="shared" si="2"/>
        <v>22.159999999999997</v>
      </c>
      <c r="K23" s="31">
        <f t="shared" si="2"/>
        <v>90.83</v>
      </c>
      <c r="L23" s="31">
        <f t="shared" si="2"/>
        <v>691.17</v>
      </c>
      <c r="M23" s="33"/>
    </row>
    <row r="24" spans="2:13" ht="18.75" x14ac:dyDescent="0.3">
      <c r="B24" s="29" t="s">
        <v>17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2:13" x14ac:dyDescent="0.25">
      <c r="B25" s="22" t="s">
        <v>73</v>
      </c>
      <c r="C25" s="33">
        <v>180</v>
      </c>
      <c r="D25" s="33">
        <v>200</v>
      </c>
      <c r="E25" s="33">
        <v>4.6900000000000004</v>
      </c>
      <c r="F25" s="33">
        <v>4.05</v>
      </c>
      <c r="G25" s="33">
        <v>6.8</v>
      </c>
      <c r="H25" s="33">
        <v>82.8</v>
      </c>
      <c r="I25" s="33">
        <v>5.22</v>
      </c>
      <c r="J25" s="33">
        <v>4.5</v>
      </c>
      <c r="K25" s="33">
        <v>7.56</v>
      </c>
      <c r="L25" s="33">
        <v>92</v>
      </c>
      <c r="M25" s="33">
        <v>420</v>
      </c>
    </row>
    <row r="26" spans="2:13" x14ac:dyDescent="0.25">
      <c r="B26" s="22" t="s">
        <v>103</v>
      </c>
      <c r="C26" s="33">
        <v>12</v>
      </c>
      <c r="D26" s="33">
        <v>20</v>
      </c>
      <c r="E26" s="33">
        <v>0.9</v>
      </c>
      <c r="F26" s="33">
        <v>1.92</v>
      </c>
      <c r="G26" s="33">
        <v>8.0399999999999991</v>
      </c>
      <c r="H26" s="33">
        <v>52.8</v>
      </c>
      <c r="I26" s="33">
        <v>1.5</v>
      </c>
      <c r="J26" s="33">
        <v>3.2</v>
      </c>
      <c r="K26" s="33">
        <v>13.4</v>
      </c>
      <c r="L26" s="33">
        <v>88</v>
      </c>
      <c r="M26" s="33"/>
    </row>
    <row r="27" spans="2:13" x14ac:dyDescent="0.25">
      <c r="B27" s="21" t="s">
        <v>29</v>
      </c>
      <c r="C27" s="31">
        <f>SUM(C25:C26)</f>
        <v>192</v>
      </c>
      <c r="D27" s="31">
        <f t="shared" ref="D27:L27" si="3">SUM(D25:D26)</f>
        <v>220</v>
      </c>
      <c r="E27" s="31">
        <f t="shared" si="3"/>
        <v>5.5900000000000007</v>
      </c>
      <c r="F27" s="31">
        <f t="shared" si="3"/>
        <v>5.97</v>
      </c>
      <c r="G27" s="31">
        <f t="shared" si="3"/>
        <v>14.84</v>
      </c>
      <c r="H27" s="31">
        <f t="shared" si="3"/>
        <v>135.6</v>
      </c>
      <c r="I27" s="31">
        <f t="shared" si="3"/>
        <v>6.72</v>
      </c>
      <c r="J27" s="31">
        <f t="shared" si="3"/>
        <v>7.7</v>
      </c>
      <c r="K27" s="31">
        <f t="shared" si="3"/>
        <v>20.96</v>
      </c>
      <c r="L27" s="31">
        <f t="shared" si="3"/>
        <v>180</v>
      </c>
      <c r="M27" s="33"/>
    </row>
    <row r="28" spans="2:13" ht="18.75" x14ac:dyDescent="0.3">
      <c r="B28" s="29" t="s">
        <v>36</v>
      </c>
      <c r="C28" s="33"/>
      <c r="D28" s="33"/>
      <c r="E28" s="34"/>
      <c r="F28" s="33"/>
      <c r="G28" s="33"/>
      <c r="H28" s="33"/>
      <c r="I28" s="33"/>
      <c r="J28" s="33"/>
      <c r="K28" s="33"/>
      <c r="L28" s="33"/>
      <c r="M28" s="33"/>
    </row>
    <row r="29" spans="2:13" x14ac:dyDescent="0.25">
      <c r="B29" s="22" t="s">
        <v>124</v>
      </c>
      <c r="C29" s="33">
        <v>150</v>
      </c>
      <c r="D29" s="33">
        <v>180</v>
      </c>
      <c r="E29" s="33">
        <v>5.8</v>
      </c>
      <c r="F29" s="33">
        <v>12.36</v>
      </c>
      <c r="G29" s="33">
        <v>21.2</v>
      </c>
      <c r="H29" s="33">
        <v>219.7</v>
      </c>
      <c r="I29" s="33">
        <v>6.95</v>
      </c>
      <c r="J29" s="33">
        <v>14.83</v>
      </c>
      <c r="K29" s="33">
        <v>25.4</v>
      </c>
      <c r="L29" s="33">
        <v>263.60000000000002</v>
      </c>
      <c r="M29" s="33">
        <v>165</v>
      </c>
    </row>
    <row r="30" spans="2:13" x14ac:dyDescent="0.25">
      <c r="B30" s="22" t="s">
        <v>125</v>
      </c>
      <c r="C30" s="33">
        <v>30</v>
      </c>
      <c r="D30" s="33">
        <v>30</v>
      </c>
      <c r="E30" s="33">
        <v>0.53</v>
      </c>
      <c r="F30" s="33">
        <v>1.49</v>
      </c>
      <c r="G30" s="33">
        <v>2.1</v>
      </c>
      <c r="H30" s="33">
        <v>24.03</v>
      </c>
      <c r="I30" s="33">
        <v>0.53</v>
      </c>
      <c r="J30" s="33">
        <v>1.49</v>
      </c>
      <c r="K30" s="33">
        <v>2.1</v>
      </c>
      <c r="L30" s="33">
        <v>24.03</v>
      </c>
      <c r="M30" s="33">
        <v>373</v>
      </c>
    </row>
    <row r="31" spans="2:13" x14ac:dyDescent="0.25">
      <c r="B31" s="22" t="s">
        <v>96</v>
      </c>
      <c r="C31" s="33">
        <v>40</v>
      </c>
      <c r="D31" s="33">
        <v>50</v>
      </c>
      <c r="E31" s="33">
        <v>3.08</v>
      </c>
      <c r="F31" s="33">
        <v>0.32</v>
      </c>
      <c r="G31" s="33">
        <v>19.8</v>
      </c>
      <c r="H31" s="33">
        <v>94.4</v>
      </c>
      <c r="I31" s="33">
        <v>3.85</v>
      </c>
      <c r="J31" s="33">
        <v>0.4</v>
      </c>
      <c r="K31" s="33">
        <v>24.75</v>
      </c>
      <c r="L31" s="33">
        <v>118</v>
      </c>
      <c r="M31" s="33"/>
    </row>
    <row r="32" spans="2:13" x14ac:dyDescent="0.25">
      <c r="B32" s="23" t="s">
        <v>49</v>
      </c>
      <c r="C32" s="33">
        <v>180</v>
      </c>
      <c r="D32" s="33">
        <v>200</v>
      </c>
      <c r="E32" s="33">
        <v>0.61</v>
      </c>
      <c r="F32" s="33">
        <v>0.25</v>
      </c>
      <c r="G32" s="33">
        <v>18.66</v>
      </c>
      <c r="H32" s="33">
        <v>79</v>
      </c>
      <c r="I32" s="33">
        <v>0.68</v>
      </c>
      <c r="J32" s="33">
        <v>0.28000000000000003</v>
      </c>
      <c r="K32" s="33">
        <v>20.74</v>
      </c>
      <c r="L32" s="33">
        <v>87.78</v>
      </c>
      <c r="M32" s="33">
        <v>411</v>
      </c>
    </row>
    <row r="33" spans="2:13" x14ac:dyDescent="0.25">
      <c r="B33" s="21" t="s">
        <v>33</v>
      </c>
      <c r="C33" s="31">
        <f>SUM(C29:C32)</f>
        <v>400</v>
      </c>
      <c r="D33" s="31">
        <f t="shared" ref="D33:L33" si="4">SUM(D29:D32)</f>
        <v>460</v>
      </c>
      <c r="E33" s="31">
        <f t="shared" si="4"/>
        <v>10.02</v>
      </c>
      <c r="F33" s="31">
        <f t="shared" si="4"/>
        <v>14.42</v>
      </c>
      <c r="G33" s="31">
        <f t="shared" si="4"/>
        <v>61.760000000000005</v>
      </c>
      <c r="H33" s="31">
        <f t="shared" si="4"/>
        <v>417.13</v>
      </c>
      <c r="I33" s="31">
        <f t="shared" si="4"/>
        <v>12.01</v>
      </c>
      <c r="J33" s="31">
        <f t="shared" si="4"/>
        <v>17</v>
      </c>
      <c r="K33" s="31">
        <f t="shared" si="4"/>
        <v>72.989999999999995</v>
      </c>
      <c r="L33" s="31">
        <f t="shared" si="4"/>
        <v>493.40999999999997</v>
      </c>
      <c r="M33" s="33"/>
    </row>
    <row r="34" spans="2:13" x14ac:dyDescent="0.25">
      <c r="B34" s="3"/>
      <c r="C34" s="31">
        <f t="shared" ref="C34:L34" si="5">C12+C15+C23+C27+C33</f>
        <v>1536</v>
      </c>
      <c r="D34" s="31">
        <f t="shared" si="5"/>
        <v>1813</v>
      </c>
      <c r="E34" s="31">
        <f t="shared" si="5"/>
        <v>54.66</v>
      </c>
      <c r="F34" s="31">
        <f t="shared" si="5"/>
        <v>52.05</v>
      </c>
      <c r="G34" s="31">
        <f t="shared" si="5"/>
        <v>227.57999999999998</v>
      </c>
      <c r="H34" s="31">
        <f t="shared" si="5"/>
        <v>1601.19</v>
      </c>
      <c r="I34" s="31">
        <f t="shared" si="5"/>
        <v>68.58</v>
      </c>
      <c r="J34" s="31">
        <f t="shared" si="5"/>
        <v>63.37</v>
      </c>
      <c r="K34" s="31">
        <f t="shared" si="5"/>
        <v>277.51</v>
      </c>
      <c r="L34" s="31">
        <f t="shared" si="5"/>
        <v>1985.19</v>
      </c>
      <c r="M34" s="48"/>
    </row>
    <row r="35" spans="2:1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7">
    <mergeCell ref="M3:M5"/>
    <mergeCell ref="B3:B5"/>
    <mergeCell ref="C3:D4"/>
    <mergeCell ref="E3:G4"/>
    <mergeCell ref="H3:H5"/>
    <mergeCell ref="I3:K4"/>
    <mergeCell ref="L3:L5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7"/>
  <sheetViews>
    <sheetView topLeftCell="A22" workbookViewId="0">
      <selection activeCell="C15" sqref="C15:M15"/>
    </sheetView>
  </sheetViews>
  <sheetFormatPr defaultRowHeight="15" x14ac:dyDescent="0.25"/>
  <cols>
    <col min="1" max="1" width="4.140625" customWidth="1"/>
    <col min="2" max="2" width="27.5703125" customWidth="1"/>
    <col min="3" max="3" width="12" customWidth="1"/>
    <col min="13" max="13" width="13.42578125" customWidth="1"/>
    <col min="14" max="14" width="0.140625" hidden="1" customWidth="1"/>
  </cols>
  <sheetData>
    <row r="2" spans="2:13" ht="18.75" x14ac:dyDescent="0.3">
      <c r="B2" s="41" t="s">
        <v>145</v>
      </c>
    </row>
    <row r="3" spans="2:13" x14ac:dyDescent="0.25">
      <c r="B3" s="60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2:13" x14ac:dyDescent="0.25">
      <c r="B4" s="60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2:13" x14ac:dyDescent="0.25">
      <c r="B5" s="60"/>
      <c r="C5" s="3" t="s">
        <v>6</v>
      </c>
      <c r="D5" s="3" t="s">
        <v>7</v>
      </c>
      <c r="E5" s="3" t="s">
        <v>1</v>
      </c>
      <c r="F5" s="3" t="s">
        <v>2</v>
      </c>
      <c r="G5" s="3" t="s">
        <v>3</v>
      </c>
      <c r="H5" s="59"/>
      <c r="I5" s="3" t="s">
        <v>1</v>
      </c>
      <c r="J5" s="3" t="s">
        <v>2</v>
      </c>
      <c r="K5" s="3" t="s">
        <v>3</v>
      </c>
      <c r="L5" s="59"/>
      <c r="M5" s="57"/>
    </row>
    <row r="6" spans="2:13" ht="18.75" x14ac:dyDescent="0.25">
      <c r="B6" s="10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30" x14ac:dyDescent="0.25">
      <c r="B7" s="20" t="s">
        <v>104</v>
      </c>
      <c r="C7" s="33">
        <v>150</v>
      </c>
      <c r="D7" s="33">
        <v>160</v>
      </c>
      <c r="E7" s="33">
        <v>18.649999999999999</v>
      </c>
      <c r="F7" s="37">
        <v>15.4</v>
      </c>
      <c r="G7" s="33">
        <v>35.700000000000003</v>
      </c>
      <c r="H7" s="33">
        <v>351</v>
      </c>
      <c r="I7" s="33">
        <v>19.899999999999999</v>
      </c>
      <c r="J7" s="33">
        <v>16.5</v>
      </c>
      <c r="K7" s="33">
        <v>38</v>
      </c>
      <c r="L7" s="38">
        <v>374.4</v>
      </c>
      <c r="M7" s="33">
        <v>252</v>
      </c>
    </row>
    <row r="8" spans="2:13" x14ac:dyDescent="0.25">
      <c r="B8" s="3" t="s">
        <v>105</v>
      </c>
      <c r="C8" s="33">
        <v>20</v>
      </c>
      <c r="D8" s="33">
        <v>20</v>
      </c>
      <c r="E8" s="33">
        <v>0.28000000000000003</v>
      </c>
      <c r="F8" s="33">
        <v>0.8</v>
      </c>
      <c r="G8" s="33">
        <v>1.17</v>
      </c>
      <c r="H8" s="33">
        <v>14.8</v>
      </c>
      <c r="I8" s="33">
        <v>0.28000000000000003</v>
      </c>
      <c r="J8" s="33">
        <v>0.8</v>
      </c>
      <c r="K8" s="33">
        <v>1.17</v>
      </c>
      <c r="L8" s="33">
        <v>14.8</v>
      </c>
      <c r="M8" s="33">
        <v>369</v>
      </c>
    </row>
    <row r="9" spans="2:13" x14ac:dyDescent="0.25">
      <c r="B9" s="3" t="s">
        <v>93</v>
      </c>
      <c r="C9" s="33">
        <v>5</v>
      </c>
      <c r="D9" s="33">
        <v>7</v>
      </c>
      <c r="E9" s="33">
        <v>3.63</v>
      </c>
      <c r="F9" s="33">
        <v>0.05</v>
      </c>
      <c r="G9" s="33">
        <v>7.0000000000000007E-2</v>
      </c>
      <c r="H9" s="33">
        <v>33.1</v>
      </c>
      <c r="I9" s="33">
        <v>5.08</v>
      </c>
      <c r="J9" s="33">
        <v>7.0000000000000007E-2</v>
      </c>
      <c r="K9" s="33">
        <v>0.1</v>
      </c>
      <c r="L9" s="33">
        <v>46.3</v>
      </c>
      <c r="M9" s="33"/>
    </row>
    <row r="10" spans="2:13" x14ac:dyDescent="0.25">
      <c r="B10" s="3" t="s">
        <v>68</v>
      </c>
      <c r="C10" s="33">
        <v>4</v>
      </c>
      <c r="D10" s="33">
        <v>6</v>
      </c>
      <c r="E10" s="33">
        <v>0.94</v>
      </c>
      <c r="F10" s="33">
        <v>1.2</v>
      </c>
      <c r="G10" s="33" t="s">
        <v>127</v>
      </c>
      <c r="H10" s="33">
        <v>14.84</v>
      </c>
      <c r="I10" s="33">
        <v>1.4</v>
      </c>
      <c r="J10" s="33">
        <v>1.8</v>
      </c>
      <c r="K10" s="33" t="s">
        <v>127</v>
      </c>
      <c r="L10" s="33">
        <v>22.26</v>
      </c>
      <c r="M10" s="33"/>
    </row>
    <row r="11" spans="2:13" x14ac:dyDescent="0.25">
      <c r="B11" s="3" t="s">
        <v>12</v>
      </c>
      <c r="C11" s="33">
        <v>20</v>
      </c>
      <c r="D11" s="33">
        <v>25</v>
      </c>
      <c r="E11" s="34">
        <v>1.54</v>
      </c>
      <c r="F11" s="34">
        <v>0.16</v>
      </c>
      <c r="G11" s="33">
        <v>9.9</v>
      </c>
      <c r="H11" s="33">
        <v>47.2</v>
      </c>
      <c r="I11" s="33">
        <v>1.93</v>
      </c>
      <c r="J11" s="33">
        <v>0.2</v>
      </c>
      <c r="K11" s="33">
        <v>12.4</v>
      </c>
      <c r="L11" s="33">
        <v>59</v>
      </c>
      <c r="M11" s="33"/>
    </row>
    <row r="12" spans="2:13" x14ac:dyDescent="0.25">
      <c r="B12" s="3" t="s">
        <v>54</v>
      </c>
      <c r="C12" s="33">
        <v>150</v>
      </c>
      <c r="D12" s="33">
        <v>180</v>
      </c>
      <c r="E12" s="34">
        <v>3.15</v>
      </c>
      <c r="F12" s="34">
        <v>2.72</v>
      </c>
      <c r="G12" s="33">
        <v>12.96</v>
      </c>
      <c r="H12" s="33">
        <v>89</v>
      </c>
      <c r="I12" s="33">
        <v>3.67</v>
      </c>
      <c r="J12" s="33">
        <v>3.19</v>
      </c>
      <c r="K12" s="33">
        <v>15.82</v>
      </c>
      <c r="L12" s="33">
        <v>107</v>
      </c>
      <c r="M12" s="33">
        <v>416</v>
      </c>
    </row>
    <row r="13" spans="2:13" x14ac:dyDescent="0.25">
      <c r="B13" s="13" t="s">
        <v>25</v>
      </c>
      <c r="C13" s="31">
        <f>SUM(C7:C12)</f>
        <v>349</v>
      </c>
      <c r="D13" s="31">
        <f t="shared" ref="D13:L13" si="0">SUM(D7:D12)</f>
        <v>398</v>
      </c>
      <c r="E13" s="31">
        <f t="shared" si="0"/>
        <v>28.189999999999998</v>
      </c>
      <c r="F13" s="31">
        <f t="shared" si="0"/>
        <v>20.329999999999998</v>
      </c>
      <c r="G13" s="31">
        <f t="shared" si="0"/>
        <v>59.800000000000004</v>
      </c>
      <c r="H13" s="31">
        <f t="shared" si="0"/>
        <v>549.94000000000005</v>
      </c>
      <c r="I13" s="31">
        <f t="shared" si="0"/>
        <v>32.26</v>
      </c>
      <c r="J13" s="31">
        <f t="shared" si="0"/>
        <v>22.560000000000002</v>
      </c>
      <c r="K13" s="31">
        <f t="shared" si="0"/>
        <v>67.490000000000009</v>
      </c>
      <c r="L13" s="31">
        <f t="shared" si="0"/>
        <v>623.76</v>
      </c>
      <c r="M13" s="33"/>
    </row>
    <row r="14" spans="2:13" ht="18.75" x14ac:dyDescent="0.3">
      <c r="B14" s="11" t="s">
        <v>56</v>
      </c>
      <c r="C14" s="33"/>
      <c r="D14" s="33"/>
      <c r="E14" s="33"/>
      <c r="F14" s="33"/>
      <c r="G14" s="33"/>
      <c r="H14" s="45"/>
      <c r="I14" s="45"/>
      <c r="J14" s="45"/>
      <c r="K14" s="45"/>
      <c r="L14" s="45"/>
      <c r="M14" s="33"/>
    </row>
    <row r="15" spans="2:13" x14ac:dyDescent="0.25">
      <c r="B15" s="3" t="s">
        <v>83</v>
      </c>
      <c r="C15" s="33">
        <v>95</v>
      </c>
      <c r="D15" s="33">
        <v>100</v>
      </c>
      <c r="E15" s="33">
        <v>0.38</v>
      </c>
      <c r="F15" s="33">
        <v>0.28000000000000003</v>
      </c>
      <c r="G15" s="33">
        <v>9.7799999999999994</v>
      </c>
      <c r="H15" s="33">
        <v>43.7</v>
      </c>
      <c r="I15" s="33">
        <v>0.4</v>
      </c>
      <c r="J15" s="33">
        <v>0.3</v>
      </c>
      <c r="K15" s="33">
        <v>10.3</v>
      </c>
      <c r="L15" s="33">
        <v>46</v>
      </c>
      <c r="M15" s="33">
        <v>386</v>
      </c>
    </row>
    <row r="16" spans="2:13" x14ac:dyDescent="0.25">
      <c r="B16" s="13" t="s">
        <v>41</v>
      </c>
      <c r="C16" s="31">
        <f t="shared" ref="C16:L16" si="1">SUM(C15:C15)</f>
        <v>95</v>
      </c>
      <c r="D16" s="31">
        <f t="shared" si="1"/>
        <v>100</v>
      </c>
      <c r="E16" s="31">
        <f t="shared" si="1"/>
        <v>0.38</v>
      </c>
      <c r="F16" s="31">
        <f t="shared" si="1"/>
        <v>0.28000000000000003</v>
      </c>
      <c r="G16" s="31">
        <f t="shared" si="1"/>
        <v>9.7799999999999994</v>
      </c>
      <c r="H16" s="31">
        <f t="shared" si="1"/>
        <v>43.7</v>
      </c>
      <c r="I16" s="31">
        <f t="shared" si="1"/>
        <v>0.4</v>
      </c>
      <c r="J16" s="31">
        <f t="shared" si="1"/>
        <v>0.3</v>
      </c>
      <c r="K16" s="31">
        <f t="shared" si="1"/>
        <v>10.3</v>
      </c>
      <c r="L16" s="31">
        <f t="shared" si="1"/>
        <v>46</v>
      </c>
      <c r="M16" s="33"/>
    </row>
    <row r="17" spans="2:14" ht="18.75" x14ac:dyDescent="0.3">
      <c r="B17" s="12" t="s">
        <v>19</v>
      </c>
      <c r="C17" s="33"/>
      <c r="D17" s="33"/>
      <c r="E17" s="33"/>
      <c r="F17" s="33"/>
      <c r="G17" s="33"/>
      <c r="H17" s="46"/>
      <c r="I17" s="45"/>
      <c r="J17" s="45"/>
      <c r="K17" s="45"/>
      <c r="L17" s="46"/>
      <c r="M17" s="33"/>
      <c r="N17" s="3" t="s">
        <v>21</v>
      </c>
    </row>
    <row r="18" spans="2:14" ht="30" x14ac:dyDescent="0.25">
      <c r="B18" s="20" t="s">
        <v>106</v>
      </c>
      <c r="C18" s="33">
        <v>150</v>
      </c>
      <c r="D18" s="33">
        <v>180</v>
      </c>
      <c r="E18" s="33">
        <v>1.2</v>
      </c>
      <c r="F18" s="33">
        <v>2</v>
      </c>
      <c r="G18" s="33">
        <v>7.7</v>
      </c>
      <c r="H18" s="33">
        <v>55.2</v>
      </c>
      <c r="I18" s="33">
        <v>1.4</v>
      </c>
      <c r="J18" s="33">
        <v>2.4</v>
      </c>
      <c r="K18" s="33">
        <v>9.1999999999999993</v>
      </c>
      <c r="L18" s="33">
        <v>66.2</v>
      </c>
      <c r="M18" s="33">
        <v>80</v>
      </c>
    </row>
    <row r="19" spans="2:14" x14ac:dyDescent="0.25">
      <c r="B19" s="3" t="s">
        <v>107</v>
      </c>
      <c r="C19" s="33">
        <v>50</v>
      </c>
      <c r="D19" s="33">
        <v>70</v>
      </c>
      <c r="E19" s="33">
        <v>6.55</v>
      </c>
      <c r="F19" s="33">
        <v>5.9</v>
      </c>
      <c r="G19" s="33">
        <v>8</v>
      </c>
      <c r="H19" s="33">
        <v>115.8</v>
      </c>
      <c r="I19" s="33">
        <v>9.17</v>
      </c>
      <c r="J19" s="33">
        <v>8.3000000000000007</v>
      </c>
      <c r="K19" s="33">
        <v>11.2</v>
      </c>
      <c r="L19" s="33">
        <v>162.19999999999999</v>
      </c>
      <c r="M19" s="33">
        <v>299</v>
      </c>
    </row>
    <row r="20" spans="2:14" x14ac:dyDescent="0.25">
      <c r="B20" s="3" t="s">
        <v>72</v>
      </c>
      <c r="C20" s="33">
        <v>100</v>
      </c>
      <c r="D20" s="33">
        <v>110</v>
      </c>
      <c r="E20" s="33">
        <v>18.649999999999999</v>
      </c>
      <c r="F20" s="33">
        <v>15.4</v>
      </c>
      <c r="G20" s="33">
        <v>35.700000000000003</v>
      </c>
      <c r="H20" s="33">
        <v>103.4</v>
      </c>
      <c r="I20" s="33">
        <v>19.899999999999999</v>
      </c>
      <c r="J20" s="33">
        <v>16.5</v>
      </c>
      <c r="K20" s="33">
        <v>38</v>
      </c>
      <c r="L20" s="33">
        <v>113.7</v>
      </c>
      <c r="M20" s="33">
        <v>249</v>
      </c>
    </row>
    <row r="21" spans="2:14" x14ac:dyDescent="0.25">
      <c r="B21" s="3" t="s">
        <v>108</v>
      </c>
      <c r="C21" s="33">
        <v>20</v>
      </c>
      <c r="D21" s="33">
        <v>20</v>
      </c>
      <c r="E21" s="33">
        <v>0.23</v>
      </c>
      <c r="F21" s="33">
        <v>0.8</v>
      </c>
      <c r="G21" s="33">
        <v>1.6</v>
      </c>
      <c r="H21" s="33">
        <v>14.9</v>
      </c>
      <c r="I21" s="33">
        <v>0.23</v>
      </c>
      <c r="J21" s="33">
        <v>0.8</v>
      </c>
      <c r="K21" s="33">
        <v>1.6</v>
      </c>
      <c r="L21" s="33">
        <v>14.9</v>
      </c>
      <c r="M21" s="33">
        <v>366</v>
      </c>
    </row>
    <row r="22" spans="2:14" x14ac:dyDescent="0.25">
      <c r="B22" s="22" t="s">
        <v>86</v>
      </c>
      <c r="C22" s="33">
        <v>150</v>
      </c>
      <c r="D22" s="43"/>
      <c r="E22" s="33">
        <v>0.24</v>
      </c>
      <c r="F22" s="33">
        <v>0.06</v>
      </c>
      <c r="G22" s="33">
        <v>18.149999999999999</v>
      </c>
      <c r="H22" s="33">
        <v>74.099999999999994</v>
      </c>
      <c r="I22" s="33"/>
      <c r="J22" s="33"/>
      <c r="K22" s="33"/>
      <c r="L22" s="42"/>
      <c r="M22" s="33"/>
    </row>
    <row r="23" spans="2:14" x14ac:dyDescent="0.25">
      <c r="B23" s="22" t="s">
        <v>140</v>
      </c>
      <c r="C23" s="33"/>
      <c r="D23" s="33">
        <v>180</v>
      </c>
      <c r="E23" s="33"/>
      <c r="F23" s="33"/>
      <c r="G23" s="33"/>
      <c r="H23" s="33"/>
      <c r="I23" s="33">
        <v>0.22</v>
      </c>
      <c r="J23" s="33">
        <v>8.5000000000000006E-2</v>
      </c>
      <c r="K23" s="33">
        <v>14.6</v>
      </c>
      <c r="L23" s="33">
        <v>60.03</v>
      </c>
      <c r="M23" s="33">
        <v>395</v>
      </c>
    </row>
    <row r="24" spans="2:14" x14ac:dyDescent="0.25">
      <c r="B24" s="3" t="s">
        <v>96</v>
      </c>
      <c r="C24" s="33">
        <v>5</v>
      </c>
      <c r="D24" s="33">
        <v>10</v>
      </c>
      <c r="E24" s="33">
        <v>0.38</v>
      </c>
      <c r="F24" s="33">
        <v>0.04</v>
      </c>
      <c r="G24" s="33">
        <v>2.5</v>
      </c>
      <c r="H24" s="33">
        <v>11.8</v>
      </c>
      <c r="I24" s="33">
        <v>0.75</v>
      </c>
      <c r="J24" s="33">
        <v>0.08</v>
      </c>
      <c r="K24" s="33">
        <v>5</v>
      </c>
      <c r="L24" s="33">
        <v>23.6</v>
      </c>
      <c r="M24" s="33"/>
    </row>
    <row r="25" spans="2:14" x14ac:dyDescent="0.25">
      <c r="B25" s="3" t="s">
        <v>61</v>
      </c>
      <c r="C25" s="33">
        <v>35</v>
      </c>
      <c r="D25" s="33">
        <v>45</v>
      </c>
      <c r="E25" s="33">
        <v>2.5499999999999998</v>
      </c>
      <c r="F25" s="33">
        <v>0.45</v>
      </c>
      <c r="G25" s="33">
        <v>12.74</v>
      </c>
      <c r="H25" s="33">
        <v>65.400000000000006</v>
      </c>
      <c r="I25" s="33">
        <v>3.29</v>
      </c>
      <c r="J25" s="33">
        <v>0.57999999999999996</v>
      </c>
      <c r="K25" s="33">
        <v>16.38</v>
      </c>
      <c r="L25" s="33">
        <v>84.5</v>
      </c>
      <c r="M25" s="33"/>
    </row>
    <row r="26" spans="2:14" x14ac:dyDescent="0.25">
      <c r="B26" s="13" t="s">
        <v>30</v>
      </c>
      <c r="C26" s="31">
        <f>SUM(C18:C25)</f>
        <v>510</v>
      </c>
      <c r="D26" s="31">
        <f t="shared" ref="D26:L26" si="2">SUM(D18:D25)</f>
        <v>615</v>
      </c>
      <c r="E26" s="31">
        <f t="shared" si="2"/>
        <v>29.799999999999997</v>
      </c>
      <c r="F26" s="31">
        <f t="shared" si="2"/>
        <v>24.65</v>
      </c>
      <c r="G26" s="31">
        <f t="shared" si="2"/>
        <v>86.39</v>
      </c>
      <c r="H26" s="31">
        <f t="shared" si="2"/>
        <v>440.6</v>
      </c>
      <c r="I26" s="31">
        <f t="shared" si="2"/>
        <v>34.96</v>
      </c>
      <c r="J26" s="31">
        <f t="shared" si="2"/>
        <v>28.745000000000001</v>
      </c>
      <c r="K26" s="31">
        <f t="shared" si="2"/>
        <v>95.97999999999999</v>
      </c>
      <c r="L26" s="31">
        <f t="shared" si="2"/>
        <v>525.13</v>
      </c>
      <c r="M26" s="33"/>
    </row>
    <row r="27" spans="2:14" ht="18.75" x14ac:dyDescent="0.3">
      <c r="B27" s="12" t="s">
        <v>17</v>
      </c>
      <c r="C27" s="33"/>
      <c r="D27" s="33"/>
      <c r="E27" s="33"/>
      <c r="F27" s="33"/>
      <c r="G27" s="33"/>
      <c r="H27" s="45"/>
      <c r="I27" s="45"/>
      <c r="J27" s="45"/>
      <c r="K27" s="45"/>
      <c r="L27" s="45"/>
      <c r="M27" s="33"/>
    </row>
    <row r="28" spans="2:14" x14ac:dyDescent="0.25">
      <c r="B28" s="3" t="s">
        <v>141</v>
      </c>
      <c r="C28" s="33">
        <v>160</v>
      </c>
      <c r="D28" s="33">
        <v>200</v>
      </c>
      <c r="E28" s="33">
        <v>0.11</v>
      </c>
      <c r="F28" s="33">
        <v>3.0000000000000001E-3</v>
      </c>
      <c r="G28" s="33">
        <v>62</v>
      </c>
      <c r="H28" s="33">
        <v>88.64</v>
      </c>
      <c r="I28" s="33">
        <v>0.14000000000000001</v>
      </c>
      <c r="J28" s="33">
        <v>4.0000000000000001E-3</v>
      </c>
      <c r="K28" s="33">
        <v>77.5</v>
      </c>
      <c r="L28" s="33">
        <v>110.8</v>
      </c>
      <c r="M28" s="33">
        <v>396</v>
      </c>
    </row>
    <row r="29" spans="2:14" x14ac:dyDescent="0.25">
      <c r="B29" s="4" t="s">
        <v>63</v>
      </c>
      <c r="C29" s="36">
        <v>12</v>
      </c>
      <c r="D29" s="33">
        <v>20</v>
      </c>
      <c r="E29" s="33">
        <v>0.54</v>
      </c>
      <c r="F29" s="33">
        <v>2.88</v>
      </c>
      <c r="G29" s="33">
        <v>8.0399999999999991</v>
      </c>
      <c r="H29" s="33">
        <v>61.2</v>
      </c>
      <c r="I29" s="33">
        <v>0.9</v>
      </c>
      <c r="J29" s="33">
        <v>4.8</v>
      </c>
      <c r="K29" s="33">
        <v>13.4</v>
      </c>
      <c r="L29" s="33">
        <v>102</v>
      </c>
      <c r="M29" s="33"/>
    </row>
    <row r="30" spans="2:14" x14ac:dyDescent="0.25">
      <c r="B30" s="13" t="s">
        <v>29</v>
      </c>
      <c r="C30" s="31">
        <f>SUM(C28:C29)</f>
        <v>172</v>
      </c>
      <c r="D30" s="31">
        <f t="shared" ref="D30:L30" si="3">SUM(D28:D29)</f>
        <v>220</v>
      </c>
      <c r="E30" s="31">
        <f t="shared" si="3"/>
        <v>0.65</v>
      </c>
      <c r="F30" s="31">
        <f t="shared" si="3"/>
        <v>2.883</v>
      </c>
      <c r="G30" s="31">
        <f t="shared" si="3"/>
        <v>70.039999999999992</v>
      </c>
      <c r="H30" s="31">
        <f t="shared" si="3"/>
        <v>149.84</v>
      </c>
      <c r="I30" s="31">
        <f t="shared" si="3"/>
        <v>1.04</v>
      </c>
      <c r="J30" s="31">
        <f t="shared" si="3"/>
        <v>4.8039999999999994</v>
      </c>
      <c r="K30" s="31">
        <f t="shared" si="3"/>
        <v>90.9</v>
      </c>
      <c r="L30" s="31">
        <f t="shared" si="3"/>
        <v>212.8</v>
      </c>
      <c r="M30" s="31"/>
    </row>
    <row r="31" spans="2:14" ht="18.75" x14ac:dyDescent="0.3">
      <c r="B31" s="12" t="s">
        <v>36</v>
      </c>
      <c r="C31" s="33"/>
      <c r="D31" s="33"/>
      <c r="E31" s="33"/>
      <c r="F31" s="33"/>
      <c r="G31" s="33"/>
      <c r="H31" s="45"/>
      <c r="I31" s="45"/>
      <c r="J31" s="45"/>
      <c r="K31" s="45"/>
      <c r="L31" s="45"/>
      <c r="M31" s="33"/>
    </row>
    <row r="32" spans="2:14" x14ac:dyDescent="0.25">
      <c r="B32" s="3" t="s">
        <v>48</v>
      </c>
      <c r="C32" s="33">
        <v>180</v>
      </c>
      <c r="D32" s="33">
        <v>200</v>
      </c>
      <c r="E32" s="33">
        <v>4.47</v>
      </c>
      <c r="F32" s="33">
        <v>4.59</v>
      </c>
      <c r="G32" s="33">
        <v>14.85</v>
      </c>
      <c r="H32" s="33">
        <v>118.6</v>
      </c>
      <c r="I32" s="33">
        <v>4.96</v>
      </c>
      <c r="J32" s="33">
        <v>5.0999999999999996</v>
      </c>
      <c r="K32" s="33">
        <v>16.5</v>
      </c>
      <c r="L32" s="33">
        <v>131.80000000000001</v>
      </c>
      <c r="M32" s="33">
        <v>101</v>
      </c>
    </row>
    <row r="33" spans="2:13" x14ac:dyDescent="0.25">
      <c r="B33" s="4" t="s">
        <v>96</v>
      </c>
      <c r="C33" s="36">
        <v>40</v>
      </c>
      <c r="D33" s="33">
        <v>50</v>
      </c>
      <c r="E33" s="33">
        <v>3.08</v>
      </c>
      <c r="F33" s="33">
        <v>0.32</v>
      </c>
      <c r="G33" s="33">
        <v>19.8</v>
      </c>
      <c r="H33" s="33">
        <v>94.4</v>
      </c>
      <c r="I33" s="33">
        <v>3.85</v>
      </c>
      <c r="J33" s="33">
        <v>0.4</v>
      </c>
      <c r="K33" s="33">
        <v>24.75</v>
      </c>
      <c r="L33" s="33">
        <v>118</v>
      </c>
      <c r="M33" s="33"/>
    </row>
    <row r="34" spans="2:13" x14ac:dyDescent="0.25">
      <c r="B34" s="3" t="s">
        <v>109</v>
      </c>
      <c r="C34" s="33">
        <v>180</v>
      </c>
      <c r="D34" s="33">
        <v>200</v>
      </c>
      <c r="E34" s="33">
        <v>0.61</v>
      </c>
      <c r="F34" s="33">
        <v>0.25</v>
      </c>
      <c r="G34" s="33">
        <v>18.66</v>
      </c>
      <c r="H34" s="33">
        <v>79</v>
      </c>
      <c r="I34" s="33">
        <v>0.68</v>
      </c>
      <c r="J34" s="33">
        <v>0.28000000000000003</v>
      </c>
      <c r="K34" s="33">
        <v>20.74</v>
      </c>
      <c r="L34" s="33">
        <v>87.78</v>
      </c>
      <c r="M34" s="33">
        <v>411</v>
      </c>
    </row>
    <row r="35" spans="2:13" x14ac:dyDescent="0.25">
      <c r="B35" s="13" t="s">
        <v>33</v>
      </c>
      <c r="C35" s="31">
        <f>SUM(C32:C34)</f>
        <v>400</v>
      </c>
      <c r="D35" s="31">
        <f t="shared" ref="D35:L35" si="4">SUM(D32:D34)</f>
        <v>450</v>
      </c>
      <c r="E35" s="31">
        <f t="shared" si="4"/>
        <v>8.16</v>
      </c>
      <c r="F35" s="31">
        <f t="shared" si="4"/>
        <v>5.16</v>
      </c>
      <c r="G35" s="31">
        <f t="shared" si="4"/>
        <v>53.31</v>
      </c>
      <c r="H35" s="31">
        <f t="shared" si="4"/>
        <v>292</v>
      </c>
      <c r="I35" s="31">
        <f t="shared" si="4"/>
        <v>9.49</v>
      </c>
      <c r="J35" s="31">
        <f t="shared" si="4"/>
        <v>5.78</v>
      </c>
      <c r="K35" s="31">
        <f t="shared" si="4"/>
        <v>61.989999999999995</v>
      </c>
      <c r="L35" s="31">
        <f t="shared" si="4"/>
        <v>337.58000000000004</v>
      </c>
      <c r="M35" s="33"/>
    </row>
    <row r="36" spans="2:13" x14ac:dyDescent="0.25">
      <c r="B36" s="3"/>
      <c r="C36" s="31">
        <f t="shared" ref="C36:L36" si="5">C13+C16+C26+C30+C35</f>
        <v>1526</v>
      </c>
      <c r="D36" s="31">
        <f t="shared" si="5"/>
        <v>1783</v>
      </c>
      <c r="E36" s="31">
        <f t="shared" si="5"/>
        <v>67.179999999999993</v>
      </c>
      <c r="F36" s="31">
        <f t="shared" si="5"/>
        <v>53.302999999999997</v>
      </c>
      <c r="G36" s="31">
        <f t="shared" si="5"/>
        <v>279.32</v>
      </c>
      <c r="H36" s="31">
        <f t="shared" si="5"/>
        <v>1476.0800000000002</v>
      </c>
      <c r="I36" s="31">
        <f t="shared" si="5"/>
        <v>78.150000000000006</v>
      </c>
      <c r="J36" s="31">
        <f t="shared" si="5"/>
        <v>62.189000000000007</v>
      </c>
      <c r="K36" s="31">
        <f t="shared" si="5"/>
        <v>326.65999999999997</v>
      </c>
      <c r="L36" s="31">
        <f t="shared" si="5"/>
        <v>1745.27</v>
      </c>
      <c r="M36" s="33"/>
    </row>
    <row r="37" spans="2:13" x14ac:dyDescent="0.25">
      <c r="H37" s="47"/>
      <c r="L37" s="47"/>
    </row>
  </sheetData>
  <mergeCells count="7">
    <mergeCell ref="M3:M5"/>
    <mergeCell ref="B3:B5"/>
    <mergeCell ref="C3:D4"/>
    <mergeCell ref="E3:G4"/>
    <mergeCell ref="H3:H5"/>
    <mergeCell ref="I3:K4"/>
    <mergeCell ref="L3:L5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AFC3-68B1-411C-BD77-45E26EE73043}">
  <dimension ref="A2:N33"/>
  <sheetViews>
    <sheetView topLeftCell="A13" workbookViewId="0">
      <selection activeCell="M14" sqref="M14"/>
    </sheetView>
  </sheetViews>
  <sheetFormatPr defaultRowHeight="15" x14ac:dyDescent="0.25"/>
  <cols>
    <col min="1" max="1" width="4.140625" customWidth="1"/>
    <col min="2" max="2" width="27.5703125" customWidth="1"/>
    <col min="3" max="3" width="12" customWidth="1"/>
    <col min="13" max="13" width="14" customWidth="1"/>
  </cols>
  <sheetData>
    <row r="2" spans="2:14" ht="18.75" x14ac:dyDescent="0.3">
      <c r="B2" s="41" t="s">
        <v>143</v>
      </c>
    </row>
    <row r="3" spans="2:14" x14ac:dyDescent="0.25">
      <c r="B3" s="60" t="s">
        <v>4</v>
      </c>
      <c r="C3" s="57" t="s">
        <v>5</v>
      </c>
      <c r="D3" s="57"/>
      <c r="E3" s="57" t="s">
        <v>6</v>
      </c>
      <c r="F3" s="57"/>
      <c r="G3" s="57"/>
      <c r="H3" s="59" t="s">
        <v>0</v>
      </c>
      <c r="I3" s="57" t="s">
        <v>7</v>
      </c>
      <c r="J3" s="57"/>
      <c r="K3" s="57"/>
      <c r="L3" s="59" t="s">
        <v>0</v>
      </c>
      <c r="M3" s="57" t="s">
        <v>8</v>
      </c>
    </row>
    <row r="4" spans="2:14" x14ac:dyDescent="0.25">
      <c r="B4" s="60"/>
      <c r="C4" s="57"/>
      <c r="D4" s="57"/>
      <c r="E4" s="57"/>
      <c r="F4" s="57"/>
      <c r="G4" s="57"/>
      <c r="H4" s="59"/>
      <c r="I4" s="57"/>
      <c r="J4" s="57"/>
      <c r="K4" s="57"/>
      <c r="L4" s="59"/>
      <c r="M4" s="57"/>
    </row>
    <row r="5" spans="2:14" x14ac:dyDescent="0.25">
      <c r="B5" s="60"/>
      <c r="C5" s="3" t="s">
        <v>6</v>
      </c>
      <c r="D5" s="3" t="s">
        <v>7</v>
      </c>
      <c r="E5" s="3" t="s">
        <v>1</v>
      </c>
      <c r="F5" s="3" t="s">
        <v>2</v>
      </c>
      <c r="G5" s="3" t="s">
        <v>3</v>
      </c>
      <c r="H5" s="59"/>
      <c r="I5" s="3" t="s">
        <v>1</v>
      </c>
      <c r="J5" s="3" t="s">
        <v>2</v>
      </c>
      <c r="K5" s="3" t="s">
        <v>3</v>
      </c>
      <c r="L5" s="59"/>
      <c r="M5" s="57"/>
    </row>
    <row r="6" spans="2:14" ht="18.75" x14ac:dyDescent="0.25">
      <c r="B6" s="32" t="s">
        <v>18</v>
      </c>
      <c r="C6" s="22"/>
      <c r="D6" s="22"/>
      <c r="E6" s="22"/>
      <c r="F6" s="22"/>
      <c r="G6" s="22"/>
      <c r="H6" s="39"/>
      <c r="I6" s="22"/>
      <c r="J6" s="22"/>
      <c r="K6" s="22"/>
      <c r="L6" s="39"/>
      <c r="M6" s="40"/>
    </row>
    <row r="7" spans="2:14" x14ac:dyDescent="0.25">
      <c r="B7" s="22" t="s">
        <v>110</v>
      </c>
      <c r="C7" s="33">
        <v>170</v>
      </c>
      <c r="D7" s="33">
        <v>180</v>
      </c>
      <c r="E7" s="33">
        <v>7.25</v>
      </c>
      <c r="F7" s="33">
        <v>11.63</v>
      </c>
      <c r="G7" s="33">
        <v>56.07</v>
      </c>
      <c r="H7" s="33">
        <v>358.05</v>
      </c>
      <c r="I7" s="33">
        <v>7.67</v>
      </c>
      <c r="J7" s="33">
        <v>12.31</v>
      </c>
      <c r="K7" s="33">
        <v>59.36</v>
      </c>
      <c r="L7" s="33">
        <v>379.11</v>
      </c>
      <c r="M7" s="33">
        <v>331</v>
      </c>
      <c r="N7" s="6" t="s">
        <v>21</v>
      </c>
    </row>
    <row r="8" spans="2:14" x14ac:dyDescent="0.25">
      <c r="B8" s="22" t="s">
        <v>93</v>
      </c>
      <c r="C8" s="33">
        <v>5</v>
      </c>
      <c r="D8" s="33">
        <v>7</v>
      </c>
      <c r="E8" s="33">
        <v>3.63</v>
      </c>
      <c r="F8" s="33">
        <v>0.05</v>
      </c>
      <c r="G8" s="33">
        <v>7.0000000000000007E-2</v>
      </c>
      <c r="H8" s="33">
        <v>33.1</v>
      </c>
      <c r="I8" s="33">
        <v>5.08</v>
      </c>
      <c r="J8" s="33">
        <v>7.0000000000000007E-2</v>
      </c>
      <c r="K8" s="33">
        <v>0.1</v>
      </c>
      <c r="L8" s="33">
        <v>46.3</v>
      </c>
      <c r="M8" s="33"/>
    </row>
    <row r="9" spans="2:14" x14ac:dyDescent="0.25">
      <c r="B9" s="22" t="s">
        <v>68</v>
      </c>
      <c r="C9" s="33">
        <v>4</v>
      </c>
      <c r="D9" s="33">
        <v>6</v>
      </c>
      <c r="E9" s="33">
        <v>0.94</v>
      </c>
      <c r="F9" s="33">
        <v>1.2</v>
      </c>
      <c r="G9" s="33" t="s">
        <v>127</v>
      </c>
      <c r="H9" s="33">
        <v>14.84</v>
      </c>
      <c r="I9" s="33">
        <v>1.4</v>
      </c>
      <c r="J9" s="33">
        <v>1.8</v>
      </c>
      <c r="K9" s="33" t="s">
        <v>127</v>
      </c>
      <c r="L9" s="33">
        <v>22.26</v>
      </c>
      <c r="M9" s="33"/>
    </row>
    <row r="10" spans="2:14" x14ac:dyDescent="0.25">
      <c r="B10" s="22" t="s">
        <v>12</v>
      </c>
      <c r="C10" s="33">
        <v>20</v>
      </c>
      <c r="D10" s="33">
        <v>25</v>
      </c>
      <c r="E10" s="34">
        <v>1.54</v>
      </c>
      <c r="F10" s="34">
        <v>0.16</v>
      </c>
      <c r="G10" s="33">
        <v>9.9</v>
      </c>
      <c r="H10" s="33">
        <v>47.2</v>
      </c>
      <c r="I10" s="33">
        <v>1.93</v>
      </c>
      <c r="J10" s="33">
        <v>0.2</v>
      </c>
      <c r="K10" s="33">
        <v>12.4</v>
      </c>
      <c r="L10" s="33">
        <v>59</v>
      </c>
      <c r="M10" s="33"/>
      <c r="N10" s="6" t="s">
        <v>21</v>
      </c>
    </row>
    <row r="11" spans="2:14" x14ac:dyDescent="0.25">
      <c r="B11" s="22" t="s">
        <v>49</v>
      </c>
      <c r="C11" s="33">
        <v>150</v>
      </c>
      <c r="D11" s="33">
        <v>180</v>
      </c>
      <c r="E11" s="33">
        <v>0.5</v>
      </c>
      <c r="F11" s="33">
        <v>0.2</v>
      </c>
      <c r="G11" s="33">
        <v>15.55</v>
      </c>
      <c r="H11" s="33">
        <v>65.83</v>
      </c>
      <c r="I11" s="33">
        <v>0.61</v>
      </c>
      <c r="J11" s="33">
        <v>0.25</v>
      </c>
      <c r="K11" s="33">
        <v>18.66</v>
      </c>
      <c r="L11" s="33">
        <v>79</v>
      </c>
      <c r="M11" s="33">
        <v>411</v>
      </c>
    </row>
    <row r="12" spans="2:14" x14ac:dyDescent="0.25">
      <c r="B12" s="21" t="s">
        <v>25</v>
      </c>
      <c r="C12" s="31">
        <f>SUM(C7:C11)</f>
        <v>349</v>
      </c>
      <c r="D12" s="31">
        <f t="shared" ref="D12:L12" si="0">SUM(D7:D11)</f>
        <v>398</v>
      </c>
      <c r="E12" s="31">
        <f t="shared" si="0"/>
        <v>13.86</v>
      </c>
      <c r="F12" s="31">
        <f t="shared" si="0"/>
        <v>13.24</v>
      </c>
      <c r="G12" s="31">
        <f t="shared" si="0"/>
        <v>81.59</v>
      </c>
      <c r="H12" s="31">
        <f t="shared" si="0"/>
        <v>519.02</v>
      </c>
      <c r="I12" s="31">
        <f t="shared" si="0"/>
        <v>16.690000000000001</v>
      </c>
      <c r="J12" s="31">
        <f t="shared" si="0"/>
        <v>14.63</v>
      </c>
      <c r="K12" s="31">
        <f t="shared" si="0"/>
        <v>90.52</v>
      </c>
      <c r="L12" s="31">
        <f t="shared" si="0"/>
        <v>585.67000000000007</v>
      </c>
      <c r="M12" s="33"/>
    </row>
    <row r="13" spans="2:14" ht="18.75" x14ac:dyDescent="0.3">
      <c r="B13" s="27" t="s">
        <v>56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2:14" x14ac:dyDescent="0.25">
      <c r="B14" s="22" t="s">
        <v>31</v>
      </c>
      <c r="C14" s="33">
        <v>95</v>
      </c>
      <c r="D14" s="33">
        <v>100</v>
      </c>
      <c r="E14" s="33">
        <v>1.42</v>
      </c>
      <c r="F14" s="33">
        <v>0.19</v>
      </c>
      <c r="G14" s="33">
        <v>20.7</v>
      </c>
      <c r="H14" s="33">
        <v>90.25</v>
      </c>
      <c r="I14" s="33">
        <v>1.5</v>
      </c>
      <c r="J14" s="33">
        <v>0.2</v>
      </c>
      <c r="K14" s="33">
        <v>21.8</v>
      </c>
      <c r="L14" s="33">
        <v>95</v>
      </c>
      <c r="M14" s="33">
        <v>386</v>
      </c>
      <c r="N14" s="6" t="s">
        <v>21</v>
      </c>
    </row>
    <row r="15" spans="2:14" x14ac:dyDescent="0.25">
      <c r="B15" s="21" t="s">
        <v>111</v>
      </c>
      <c r="C15" s="31">
        <f t="shared" ref="C15:L15" si="1">SUM(C14:C14)</f>
        <v>95</v>
      </c>
      <c r="D15" s="31">
        <f t="shared" si="1"/>
        <v>100</v>
      </c>
      <c r="E15" s="31">
        <f t="shared" si="1"/>
        <v>1.42</v>
      </c>
      <c r="F15" s="31">
        <f t="shared" si="1"/>
        <v>0.19</v>
      </c>
      <c r="G15" s="31">
        <f t="shared" si="1"/>
        <v>20.7</v>
      </c>
      <c r="H15" s="31">
        <f t="shared" si="1"/>
        <v>90.25</v>
      </c>
      <c r="I15" s="31">
        <f t="shared" si="1"/>
        <v>1.5</v>
      </c>
      <c r="J15" s="31">
        <f t="shared" si="1"/>
        <v>0.2</v>
      </c>
      <c r="K15" s="31">
        <f t="shared" si="1"/>
        <v>21.8</v>
      </c>
      <c r="L15" s="31">
        <f t="shared" si="1"/>
        <v>95</v>
      </c>
      <c r="M15" s="33"/>
      <c r="N15" s="6"/>
    </row>
    <row r="16" spans="2:14" ht="18.75" x14ac:dyDescent="0.3">
      <c r="B16" s="29" t="s">
        <v>11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4" ht="30" x14ac:dyDescent="0.25">
      <c r="B17" s="28" t="s">
        <v>122</v>
      </c>
      <c r="C17" s="33">
        <v>150</v>
      </c>
      <c r="D17" s="33">
        <v>180</v>
      </c>
      <c r="E17" s="33">
        <v>1.25</v>
      </c>
      <c r="F17" s="33">
        <v>2</v>
      </c>
      <c r="G17" s="33">
        <v>7.3</v>
      </c>
      <c r="H17" s="33">
        <v>84.99</v>
      </c>
      <c r="I17" s="33">
        <v>1.5</v>
      </c>
      <c r="J17" s="33">
        <v>2.4</v>
      </c>
      <c r="K17" s="33">
        <v>8.75</v>
      </c>
      <c r="L17" s="33">
        <v>102</v>
      </c>
      <c r="M17" s="33">
        <v>91</v>
      </c>
      <c r="N17" s="7" t="s">
        <v>21</v>
      </c>
    </row>
    <row r="18" spans="1:14" x14ac:dyDescent="0.25">
      <c r="A18" s="26"/>
      <c r="B18" s="22" t="s">
        <v>78</v>
      </c>
      <c r="C18" s="33">
        <v>160</v>
      </c>
      <c r="D18" s="33">
        <v>200</v>
      </c>
      <c r="E18" s="33">
        <v>5.0599999999999996</v>
      </c>
      <c r="F18" s="33">
        <v>2.61</v>
      </c>
      <c r="G18" s="33">
        <v>27.35</v>
      </c>
      <c r="H18" s="33">
        <v>136.24</v>
      </c>
      <c r="I18" s="33">
        <v>6.32</v>
      </c>
      <c r="J18" s="33">
        <v>3.25</v>
      </c>
      <c r="K18" s="33">
        <v>34.18</v>
      </c>
      <c r="L18" s="33">
        <v>163.49</v>
      </c>
      <c r="M18" s="33">
        <v>310</v>
      </c>
    </row>
    <row r="19" spans="1:14" x14ac:dyDescent="0.25">
      <c r="B19" s="22" t="s">
        <v>115</v>
      </c>
      <c r="C19" s="33">
        <v>150</v>
      </c>
      <c r="D19" s="33">
        <v>180</v>
      </c>
      <c r="E19" s="33">
        <v>0.32</v>
      </c>
      <c r="F19" s="33">
        <v>1.4999999999999999E-2</v>
      </c>
      <c r="G19" s="33">
        <v>20.82</v>
      </c>
      <c r="H19" s="33">
        <v>84.75</v>
      </c>
      <c r="I19" s="33">
        <v>0.39</v>
      </c>
      <c r="J19" s="33">
        <v>1.7999999999999999E-2</v>
      </c>
      <c r="K19" s="33">
        <v>24.99</v>
      </c>
      <c r="L19" s="33">
        <v>101.7</v>
      </c>
      <c r="M19" s="33">
        <v>394</v>
      </c>
    </row>
    <row r="20" spans="1:14" x14ac:dyDescent="0.25">
      <c r="B20" s="22" t="s">
        <v>61</v>
      </c>
      <c r="C20" s="33">
        <v>35</v>
      </c>
      <c r="D20" s="33">
        <v>45</v>
      </c>
      <c r="E20" s="33">
        <v>2.5499999999999998</v>
      </c>
      <c r="F20" s="33">
        <v>0.45</v>
      </c>
      <c r="G20" s="33">
        <v>12.74</v>
      </c>
      <c r="H20" s="33">
        <v>65.400000000000006</v>
      </c>
      <c r="I20" s="33">
        <v>3.29</v>
      </c>
      <c r="J20" s="33">
        <v>0.57999999999999996</v>
      </c>
      <c r="K20" s="33">
        <v>16.38</v>
      </c>
      <c r="L20" s="33">
        <v>84.5</v>
      </c>
      <c r="M20" s="33"/>
    </row>
    <row r="21" spans="1:14" x14ac:dyDescent="0.25">
      <c r="A21" s="26"/>
      <c r="B21" s="22" t="s">
        <v>12</v>
      </c>
      <c r="C21" s="33">
        <v>5</v>
      </c>
      <c r="D21" s="33">
        <v>10</v>
      </c>
      <c r="E21" s="33">
        <v>0.38</v>
      </c>
      <c r="F21" s="33">
        <v>0.04</v>
      </c>
      <c r="G21" s="33">
        <v>2.5</v>
      </c>
      <c r="H21" s="33">
        <v>11.8</v>
      </c>
      <c r="I21" s="33">
        <v>0.75</v>
      </c>
      <c r="J21" s="33">
        <v>0.08</v>
      </c>
      <c r="K21" s="33">
        <v>5</v>
      </c>
      <c r="L21" s="33">
        <v>23.6</v>
      </c>
      <c r="M21" s="33"/>
    </row>
    <row r="22" spans="1:14" x14ac:dyDescent="0.25">
      <c r="B22" s="21" t="s">
        <v>30</v>
      </c>
      <c r="C22" s="31">
        <f t="shared" ref="C22:L22" si="2">SUM(C17:C21)</f>
        <v>500</v>
      </c>
      <c r="D22" s="31">
        <f t="shared" si="2"/>
        <v>615</v>
      </c>
      <c r="E22" s="31">
        <f t="shared" si="2"/>
        <v>9.56</v>
      </c>
      <c r="F22" s="31">
        <f t="shared" si="2"/>
        <v>5.1149999999999993</v>
      </c>
      <c r="G22" s="31">
        <f t="shared" si="2"/>
        <v>70.709999999999994</v>
      </c>
      <c r="H22" s="31">
        <f t="shared" si="2"/>
        <v>383.18</v>
      </c>
      <c r="I22" s="31">
        <f t="shared" si="2"/>
        <v>12.25</v>
      </c>
      <c r="J22" s="31">
        <f t="shared" si="2"/>
        <v>6.3280000000000003</v>
      </c>
      <c r="K22" s="31">
        <f t="shared" si="2"/>
        <v>89.3</v>
      </c>
      <c r="L22" s="31">
        <f t="shared" si="2"/>
        <v>475.29</v>
      </c>
      <c r="M22" s="33"/>
    </row>
    <row r="23" spans="1:14" ht="18.75" x14ac:dyDescent="0.3">
      <c r="B23" s="29" t="s">
        <v>17</v>
      </c>
      <c r="C23" s="33"/>
      <c r="D23" s="33"/>
      <c r="E23" s="33"/>
      <c r="F23" s="33"/>
      <c r="G23" s="33"/>
      <c r="H23" s="31"/>
      <c r="I23" s="33"/>
      <c r="J23" s="33"/>
      <c r="K23" s="33"/>
      <c r="L23" s="31"/>
      <c r="M23" s="33"/>
    </row>
    <row r="24" spans="1:14" x14ac:dyDescent="0.25">
      <c r="B24" s="3" t="s">
        <v>149</v>
      </c>
      <c r="C24" s="33">
        <v>150</v>
      </c>
      <c r="D24" s="33">
        <v>200</v>
      </c>
      <c r="E24" s="33">
        <v>4.2</v>
      </c>
      <c r="F24" s="33">
        <v>4.8</v>
      </c>
      <c r="G24" s="33">
        <v>6</v>
      </c>
      <c r="H24" s="33">
        <v>84</v>
      </c>
      <c r="I24" s="33">
        <v>5.6</v>
      </c>
      <c r="J24" s="33">
        <v>6.4</v>
      </c>
      <c r="K24" s="33">
        <v>8</v>
      </c>
      <c r="L24" s="33">
        <v>112</v>
      </c>
      <c r="M24" s="33"/>
    </row>
    <row r="25" spans="1:14" x14ac:dyDescent="0.25">
      <c r="B25" s="22" t="s">
        <v>74</v>
      </c>
      <c r="C25" s="33">
        <v>12</v>
      </c>
      <c r="D25" s="33">
        <v>20</v>
      </c>
      <c r="E25" s="33">
        <v>0.9</v>
      </c>
      <c r="F25" s="33">
        <v>1.92</v>
      </c>
      <c r="G25" s="33">
        <v>8.0399999999999991</v>
      </c>
      <c r="H25" s="33">
        <v>52.8</v>
      </c>
      <c r="I25" s="33">
        <v>1.5</v>
      </c>
      <c r="J25" s="33">
        <v>3.2</v>
      </c>
      <c r="K25" s="33">
        <v>13.4</v>
      </c>
      <c r="L25" s="33">
        <v>88</v>
      </c>
      <c r="M25" s="33"/>
    </row>
    <row r="26" spans="1:14" x14ac:dyDescent="0.25">
      <c r="B26" s="21" t="s">
        <v>29</v>
      </c>
      <c r="C26" s="31">
        <f>SUM(C24:C25)</f>
        <v>162</v>
      </c>
      <c r="D26" s="31">
        <f t="shared" ref="D26:L26" si="3">SUM(D24:D25)</f>
        <v>220</v>
      </c>
      <c r="E26" s="31">
        <f t="shared" si="3"/>
        <v>5.1000000000000005</v>
      </c>
      <c r="F26" s="31">
        <f t="shared" si="3"/>
        <v>6.72</v>
      </c>
      <c r="G26" s="31">
        <f t="shared" si="3"/>
        <v>14.04</v>
      </c>
      <c r="H26" s="31">
        <f t="shared" si="3"/>
        <v>136.80000000000001</v>
      </c>
      <c r="I26" s="31">
        <f t="shared" si="3"/>
        <v>7.1</v>
      </c>
      <c r="J26" s="31">
        <f t="shared" si="3"/>
        <v>9.6000000000000014</v>
      </c>
      <c r="K26" s="31">
        <f t="shared" si="3"/>
        <v>21.4</v>
      </c>
      <c r="L26" s="31">
        <f t="shared" si="3"/>
        <v>200</v>
      </c>
      <c r="M26" s="33"/>
    </row>
    <row r="27" spans="1:14" ht="18.75" x14ac:dyDescent="0.3">
      <c r="B27" s="29" t="s">
        <v>36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4" ht="16.5" customHeight="1" x14ac:dyDescent="0.25">
      <c r="B28" s="22" t="s">
        <v>150</v>
      </c>
      <c r="C28" s="33">
        <v>180</v>
      </c>
      <c r="D28" s="33">
        <v>200</v>
      </c>
      <c r="E28" s="33">
        <v>1.94</v>
      </c>
      <c r="F28" s="33">
        <v>8.89</v>
      </c>
      <c r="G28" s="33">
        <v>11.07</v>
      </c>
      <c r="H28" s="33">
        <v>131.9</v>
      </c>
      <c r="I28" s="33">
        <v>2.16</v>
      </c>
      <c r="J28" s="33">
        <v>9.86</v>
      </c>
      <c r="K28" s="33">
        <v>12.3</v>
      </c>
      <c r="L28" s="33">
        <v>146.56</v>
      </c>
      <c r="M28" s="33">
        <v>46</v>
      </c>
    </row>
    <row r="29" spans="1:14" x14ac:dyDescent="0.25">
      <c r="A29" s="26"/>
      <c r="B29" s="22" t="s">
        <v>12</v>
      </c>
      <c r="C29" s="33">
        <v>40</v>
      </c>
      <c r="D29" s="33">
        <v>50</v>
      </c>
      <c r="E29" s="33">
        <v>3.08</v>
      </c>
      <c r="F29" s="33">
        <v>0.32</v>
      </c>
      <c r="G29" s="33">
        <v>19.8</v>
      </c>
      <c r="H29" s="33">
        <v>94.4</v>
      </c>
      <c r="I29" s="33">
        <v>3.85</v>
      </c>
      <c r="J29" s="33">
        <v>0.4</v>
      </c>
      <c r="K29" s="33">
        <v>24.75</v>
      </c>
      <c r="L29" s="33">
        <v>118</v>
      </c>
      <c r="M29" s="33"/>
    </row>
    <row r="30" spans="1:14" x14ac:dyDescent="0.25">
      <c r="B30" s="22" t="s">
        <v>139</v>
      </c>
      <c r="C30" s="33">
        <v>170</v>
      </c>
      <c r="D30" s="33">
        <v>200</v>
      </c>
      <c r="E30" s="45"/>
      <c r="F30" s="45"/>
      <c r="G30" s="55">
        <v>20.399999999999999</v>
      </c>
      <c r="H30" s="55">
        <v>81.599999999999994</v>
      </c>
      <c r="I30" s="55"/>
      <c r="J30" s="55"/>
      <c r="K30" s="55">
        <v>23</v>
      </c>
      <c r="L30" s="55">
        <v>92</v>
      </c>
      <c r="M30" s="33">
        <v>44</v>
      </c>
    </row>
    <row r="31" spans="1:14" x14ac:dyDescent="0.25">
      <c r="B31" s="21" t="s">
        <v>33</v>
      </c>
      <c r="C31" s="31">
        <f>SUM(C28:C30)</f>
        <v>390</v>
      </c>
      <c r="D31" s="31">
        <f t="shared" ref="D31:L31" si="4">SUM(D28:D30)</f>
        <v>450</v>
      </c>
      <c r="E31" s="31">
        <f t="shared" si="4"/>
        <v>5.0199999999999996</v>
      </c>
      <c r="F31" s="31">
        <f t="shared" si="4"/>
        <v>9.2100000000000009</v>
      </c>
      <c r="G31" s="31">
        <f t="shared" si="4"/>
        <v>51.269999999999996</v>
      </c>
      <c r="H31" s="31">
        <f t="shared" si="4"/>
        <v>307.89999999999998</v>
      </c>
      <c r="I31" s="31">
        <f t="shared" si="4"/>
        <v>6.01</v>
      </c>
      <c r="J31" s="31">
        <f t="shared" si="4"/>
        <v>10.26</v>
      </c>
      <c r="K31" s="31">
        <f t="shared" si="4"/>
        <v>60.05</v>
      </c>
      <c r="L31" s="31">
        <f t="shared" si="4"/>
        <v>356.56</v>
      </c>
      <c r="M31" s="33"/>
    </row>
    <row r="32" spans="1:14" x14ac:dyDescent="0.25">
      <c r="B32" s="22"/>
      <c r="C32" s="31">
        <f t="shared" ref="C32:L32" si="5">C12+C15+C22+C26+C31</f>
        <v>1496</v>
      </c>
      <c r="D32" s="31">
        <f t="shared" si="5"/>
        <v>1783</v>
      </c>
      <c r="E32" s="31">
        <f t="shared" si="5"/>
        <v>34.96</v>
      </c>
      <c r="F32" s="31">
        <f t="shared" si="5"/>
        <v>34.474999999999994</v>
      </c>
      <c r="G32" s="31">
        <f t="shared" si="5"/>
        <v>238.31</v>
      </c>
      <c r="H32" s="31">
        <f t="shared" si="5"/>
        <v>1437.15</v>
      </c>
      <c r="I32" s="31">
        <f t="shared" si="5"/>
        <v>43.55</v>
      </c>
      <c r="J32" s="31">
        <f t="shared" si="5"/>
        <v>41.018000000000001</v>
      </c>
      <c r="K32" s="31">
        <f t="shared" si="5"/>
        <v>283.07</v>
      </c>
      <c r="L32" s="31">
        <f t="shared" si="5"/>
        <v>1712.52</v>
      </c>
      <c r="M32" s="33"/>
    </row>
    <row r="33" spans="2:13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</sheetData>
  <mergeCells count="7">
    <mergeCell ref="M3:M5"/>
    <mergeCell ref="B3:B5"/>
    <mergeCell ref="C3:D4"/>
    <mergeCell ref="E3:G4"/>
    <mergeCell ref="H3:H5"/>
    <mergeCell ref="I3:K4"/>
    <mergeCell ref="L3:L5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 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Lenovo</cp:lastModifiedBy>
  <cp:lastPrinted>2023-02-09T08:40:37Z</cp:lastPrinted>
  <dcterms:created xsi:type="dcterms:W3CDTF">2015-06-05T18:19:34Z</dcterms:created>
  <dcterms:modified xsi:type="dcterms:W3CDTF">2023-06-08T23:53:10Z</dcterms:modified>
</cp:coreProperties>
</file>